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rmutrac-my.sharepoint.com/personal/somsak_n_outlook_rmutr_ac_th/Documents/เดสก์ท็อป/from หลักสูตร 67/"/>
    </mc:Choice>
  </mc:AlternateContent>
  <xr:revisionPtr revIDLastSave="0" documentId="14_{94302362-AA9D-4055-B8ED-C737E742B0D8}" xr6:coauthVersionLast="36" xr6:coauthVersionMax="47" xr10:uidLastSave="{00000000-0000-0000-0000-000000000000}"/>
  <bookViews>
    <workbookView xWindow="21480" yWindow="-120" windowWidth="20730" windowHeight="11040" xr2:uid="{00000000-000D-0000-FFFF-FFFF00000000}"/>
  </bookViews>
  <sheets>
    <sheet name="ปก" sheetId="11" r:id="rId1"/>
    <sheet name="บทนำ" sheetId="10" r:id="rId2"/>
    <sheet name="รายนามคณะผู้ประเมิน" sheetId="12" r:id="rId3"/>
    <sheet name="องค์ประกอบที่ 1 " sheetId="4" r:id="rId4"/>
    <sheet name="องค์ประกอบที่ 2" sheetId="1" r:id="rId5"/>
    <sheet name="องค์ประกอบที่ 3" sheetId="5" r:id="rId6"/>
    <sheet name="องค์ประกอบที่ 4" sheetId="6" r:id="rId7"/>
    <sheet name="องค์ประกอบที่ 5" sheetId="7" r:id="rId8"/>
    <sheet name="องค์ประกอบที่ 6" sheetId="8" r:id="rId9"/>
    <sheet name="ตารางสรุปคะแนน" sheetId="9" r:id="rId10"/>
    <sheet name="ตารางการวิเคราะห์คุณภาพ" sheetId="2" r:id="rId11"/>
  </sheets>
  <definedNames>
    <definedName name="_xlnm.Print_Area" localSheetId="10">ตารางการวิเคราะห์คุณภาพ!$A$1:$H$32</definedName>
    <definedName name="_xlnm.Print_Area" localSheetId="1">บทนำ!$A$1:$J$21</definedName>
    <definedName name="_xlnm.Print_Area" localSheetId="2">รายนามคณะผู้ประเมิน!$A$1:$E$9</definedName>
    <definedName name="_xlnm.Print_Area" localSheetId="3">'องค์ประกอบที่ 1 '!$A$1:$E$24</definedName>
    <definedName name="_xlnm.Print_Area" localSheetId="4">'องค์ประกอบที่ 2'!$A$1:$E$22</definedName>
    <definedName name="_xlnm.Print_Area" localSheetId="5">'องค์ประกอบที่ 3'!$A$1:$G$32</definedName>
    <definedName name="_xlnm.Print_Area" localSheetId="6">'องค์ประกอบที่ 4'!$A$1:$G$46</definedName>
    <definedName name="_xlnm.Print_Area" localSheetId="7">'องค์ประกอบที่ 5'!$A$1:$E$40</definedName>
    <definedName name="_xlnm.Print_Area" localSheetId="8">'องค์ประกอบที่ 6'!$A$1:$E$23</definedName>
    <definedName name="_xlnm.Print_Titles" localSheetId="9">ตารางสรุปคะแนน!$1:$4</definedName>
  </definedNames>
  <calcPr calcId="191029"/>
</workbook>
</file>

<file path=xl/calcChain.xml><?xml version="1.0" encoding="utf-8"?>
<calcChain xmlns="http://schemas.openxmlformats.org/spreadsheetml/2006/main">
  <c r="H23" i="6" l="1"/>
  <c r="A3" i="2" l="1"/>
  <c r="A2" i="2"/>
  <c r="A3" i="9"/>
  <c r="A2" i="9"/>
  <c r="A1" i="10"/>
  <c r="A4" i="10" l="1"/>
  <c r="B11" i="9" l="1"/>
  <c r="C11" i="9" s="1"/>
  <c r="B10" i="9"/>
  <c r="C10" i="9" s="1"/>
  <c r="F15" i="2" s="1"/>
  <c r="F16" i="2" s="1"/>
  <c r="B12" i="9" l="1"/>
  <c r="F10" i="2"/>
  <c r="G10" i="2"/>
  <c r="H10" i="2" s="1"/>
  <c r="C7" i="9"/>
  <c r="B7" i="9"/>
  <c r="B8" i="9" s="1"/>
  <c r="C8" i="9" s="1"/>
  <c r="A5" i="10" l="1"/>
  <c r="A3" i="10"/>
  <c r="A2" i="10"/>
  <c r="E17" i="4" l="1"/>
  <c r="C26" i="6" l="1"/>
  <c r="J23" i="6" l="1"/>
  <c r="C27" i="6" s="1"/>
  <c r="H18" i="6"/>
  <c r="H14" i="6"/>
  <c r="H10" i="6"/>
  <c r="J18" i="6" s="1"/>
  <c r="C9" i="1"/>
  <c r="C8" i="1"/>
  <c r="J10" i="6" l="1"/>
  <c r="J14" i="6"/>
  <c r="B19" i="9"/>
  <c r="C19" i="9" s="1"/>
  <c r="B21" i="9"/>
  <c r="C21" i="9" s="1"/>
  <c r="C4" i="1"/>
  <c r="C20" i="5"/>
  <c r="C10" i="6"/>
  <c r="C10" i="8"/>
  <c r="C14" i="6"/>
  <c r="B14" i="9"/>
  <c r="B15" i="9"/>
  <c r="C15" i="9" s="1"/>
  <c r="B16" i="9"/>
  <c r="C16" i="9" s="1"/>
  <c r="C21" i="6"/>
  <c r="C22" i="6" s="1"/>
  <c r="B24" i="9"/>
  <c r="C24" i="9" s="1"/>
  <c r="D13" i="2" s="1"/>
  <c r="B25" i="9"/>
  <c r="C25" i="9" s="1"/>
  <c r="B26" i="9"/>
  <c r="C26" i="9" s="1"/>
  <c r="C26" i="7"/>
  <c r="C27" i="7" s="1"/>
  <c r="B30" i="9"/>
  <c r="C30" i="9" s="1"/>
  <c r="E14" i="2" s="1"/>
  <c r="B31" i="9" l="1"/>
  <c r="B17" i="9"/>
  <c r="C17" i="6"/>
  <c r="C13" i="6"/>
  <c r="C28" i="6" s="1"/>
  <c r="G9" i="2"/>
  <c r="G14" i="2"/>
  <c r="H14" i="2" s="1"/>
  <c r="C10" i="1"/>
  <c r="B27" i="9"/>
  <c r="C28" i="7"/>
  <c r="C14" i="9"/>
  <c r="C34" i="6" l="1"/>
  <c r="B20" i="9"/>
  <c r="H9" i="2"/>
  <c r="B9" i="2"/>
  <c r="B28" i="9"/>
  <c r="C27" i="9"/>
  <c r="D11" i="2"/>
  <c r="G11" i="2"/>
  <c r="H11" i="2" s="1"/>
  <c r="G15" i="2" l="1"/>
  <c r="H15" i="2" s="1"/>
  <c r="C20" i="9"/>
  <c r="B32" i="9" s="1"/>
  <c r="B22" i="9"/>
  <c r="G13" i="2"/>
  <c r="H13" i="2" s="1"/>
  <c r="E13" i="2"/>
  <c r="E15" i="2"/>
  <c r="E16" i="2" s="1"/>
  <c r="G12" i="2" l="1"/>
  <c r="H12" i="2" s="1"/>
  <c r="D12" i="2"/>
  <c r="D15" i="2"/>
  <c r="D16" i="2" s="1"/>
</calcChain>
</file>

<file path=xl/sharedStrings.xml><?xml version="1.0" encoding="utf-8"?>
<sst xmlns="http://schemas.openxmlformats.org/spreadsheetml/2006/main" count="314" uniqueCount="204">
  <si>
    <t>คะแนนผ่าน</t>
  </si>
  <si>
    <t>จำนวนตัวบ่งชี้</t>
  </si>
  <si>
    <t>I</t>
  </si>
  <si>
    <t>P</t>
  </si>
  <si>
    <t>O</t>
  </si>
  <si>
    <t>คะแนนเฉลี่ย</t>
  </si>
  <si>
    <t>ผลการประเมิน</t>
  </si>
  <si>
    <t>รวม</t>
  </si>
  <si>
    <t>เกณฑ์การประเมิน</t>
  </si>
  <si>
    <t>ผลการดำเนินงาน</t>
  </si>
  <si>
    <t>ความชัดเจนของการเขียนผลการดำเนินงาน</t>
  </si>
  <si>
    <t>คุณสมบัติของอาจารย์ประจำหลักสูตร</t>
  </si>
  <si>
    <t>คุณสมบัติของอาจารย์ผู้รับผิดชอบหลักสูตร</t>
  </si>
  <si>
    <t>คุณสมบัติของอาจารย์ผู้สอน</t>
  </si>
  <si>
    <t>คุณสมบัติของอาจารย์ที่ปรึกษาวิทยานิพนธ์หลักและอาจารย์ที่ปรึกษาการค้นคว้าอิสระ</t>
  </si>
  <si>
    <t>คุณสมบัติของอาจารย์ที่ปรึกษาวิทยานิพนธ์ร่วม (ถ้ามี)</t>
  </si>
  <si>
    <t xml:space="preserve">คุณสมบัติของอาจารย์ผู้สอบวิทยานิพนธ์  </t>
  </si>
  <si>
    <t>การตีพิมพ์เผยแพร่ผลงานของผู้สำเร็จการศึกษา</t>
  </si>
  <si>
    <t>ภาระงานอาจารย์ที่ปรึกษาวิทยานิพนธ์และการค้นคว้าอิสระในระดับบัณฑิตศึกษา</t>
  </si>
  <si>
    <t>การปรับปรุงหลักสูตรตามรอบระยะเวลาที่กำหนด</t>
  </si>
  <si>
    <r>
      <rPr>
        <b/>
        <sz val="16"/>
        <color indexed="8"/>
        <rFont val="Wingdings"/>
        <charset val="2"/>
      </rPr>
      <t>ü</t>
    </r>
    <r>
      <rPr>
        <b/>
        <sz val="16"/>
        <color indexed="8"/>
        <rFont val="TH SarabunPSK"/>
        <family val="2"/>
      </rPr>
      <t>= เป็นไปตามเกณฑ์</t>
    </r>
  </si>
  <si>
    <r>
      <rPr>
        <b/>
        <sz val="16"/>
        <color indexed="8"/>
        <rFont val="Wingdings"/>
        <charset val="2"/>
      </rPr>
      <t>û</t>
    </r>
    <r>
      <rPr>
        <b/>
        <sz val="16"/>
        <color indexed="8"/>
        <rFont val="TH SarabunPSK"/>
        <family val="2"/>
      </rPr>
      <t>= ไม่เป็นไปตามเกณฑ์</t>
    </r>
  </si>
  <si>
    <t>องค์ประกอบที่ 1 การกำกับมาตรฐาน</t>
  </si>
  <si>
    <t>องค์ประกอบที่ 2 บัณฑิต</t>
  </si>
  <si>
    <t>ตัวบ่งชี้</t>
  </si>
  <si>
    <t>คะแนนที่ได้</t>
  </si>
  <si>
    <t>หมายเหตุ/ข้อสังเกต (ถ้ามี)</t>
  </si>
  <si>
    <t>คุณภาพบัณฑิตตามกรอบมาตรฐานคุณวุฒิระดับอุดมศึกษาแห่งชาติ</t>
  </si>
  <si>
    <t>คะแนนเฉลี่ยของผลการประเมินองค์ประกอบที่ 2</t>
  </si>
  <si>
    <t>คะแนน</t>
  </si>
  <si>
    <t>คน</t>
  </si>
  <si>
    <t>%</t>
  </si>
  <si>
    <t>การรับนักศึกษา</t>
  </si>
  <si>
    <t>การเตรียมความพร้อมก่อนเข้าศึกษา</t>
  </si>
  <si>
    <t>การส่งเสริมและพัฒนานักศึกษา</t>
  </si>
  <si>
    <t>การพัฒนาศักยภาพนักศึกษาและการเสริมสร้างทักษะการเรียนรู้ ในศตวรรษที่ 21</t>
  </si>
  <si>
    <t>ผลที่เกิดกับนักศึกษา</t>
  </si>
  <si>
    <t>คะแนนเฉลี่ยของผลการประเมินองค์ประกอบที่ 3</t>
  </si>
  <si>
    <t>องค์ประกอบที่ 3 นักศึกษา</t>
  </si>
  <si>
    <t>การบริหารและพัฒนาอาจารย์</t>
  </si>
  <si>
    <t>องค์ประกอบที่ 4 อาจารย์</t>
  </si>
  <si>
    <t>ระบบการรับและแต่งตั้งอาจารย์ประจำหลักสูตร</t>
  </si>
  <si>
    <t>ระบบการบริหารอาจารย์</t>
  </si>
  <si>
    <t>ระบบการส่งเสริมและพัฒนาอาจารย์</t>
  </si>
  <si>
    <t xml:space="preserve">  -  ค่าร้อยละของผลรวมถ่วงน้ำหนักของผลงานทางวิชาการของอาจารย์ประจำหลักสูตร</t>
  </si>
  <si>
    <t>คุณภาพอาจารย์</t>
  </si>
  <si>
    <t>ผลที่เกิดกับอาจารย์</t>
  </si>
  <si>
    <t>คะแนนเฉลี่ยของผลการประเมินองค์ประกอบที่ 4</t>
  </si>
  <si>
    <t>องค์ประกอบที่ 5 หลักสูตร การเรียนการสอน  การประเมินผู้เรียน</t>
  </si>
  <si>
    <t>สาระของรายวิชาในหลักสูตร</t>
  </si>
  <si>
    <t>การออกแบบหลักสูตรและสาระรายวิชาในหลักสูตร</t>
  </si>
  <si>
    <t>การปรับปรุงหลักสูตรให้ทันสมัยตามความก้าวหน้าในศาสตร์สาขานั้นๆ</t>
  </si>
  <si>
    <t>การวางระบบผู้สอนและกระบวนการเรียนการสอน</t>
  </si>
  <si>
    <t>การกำหนดผู้สอน</t>
  </si>
  <si>
    <t>การประเมินผู้เรียน</t>
  </si>
  <si>
    <t>การประเมินผลการเรียนรู้ตามกรอบมาตรฐานคุณวุฒิระดับอุดมศึกษาแห่งชาติ</t>
  </si>
  <si>
    <t>การตรวจสอบการประเมินผลการเรียนรู้ของนักศึกษา</t>
  </si>
  <si>
    <t>การกำกับการประเมินการจัดการเรียนการสอนและประเมินหลักสูตร (มคอ.5 มคอ.6 และมคอ.7)</t>
  </si>
  <si>
    <t>ผลการดำเนินงานหลักสูตรตามกรอบมาตรฐานคุณวุฒิระดับอุดมศึกษาแห่งชาติ</t>
  </si>
  <si>
    <t>จำนวนตัวบ่งชี้ที่หลักสูตรสามารถดำเนินการได้ตามเกณฑ์</t>
  </si>
  <si>
    <t>ร้อยละของผลการดำเนินการได้ตามเกณฑ์</t>
  </si>
  <si>
    <t>คะแนนเฉลี่ยของผลการประเมินองค์ประกอบที่ 5</t>
  </si>
  <si>
    <t>องค์ประกอบที่ 6 สิ่งสนับสนุนการเรียนรู้</t>
  </si>
  <si>
    <t>สิ่งสนับสนุนการเรียนการสอน</t>
  </si>
  <si>
    <t>จำนวนสิ่งสนับสนุนการเรียนรู้เพียงพอและเหมาะสมต่อการจัดการเรียนการสอน</t>
  </si>
  <si>
    <t>คะแนนเฉลี่ยของผลการประเมินองค์ประกอบที่ 6</t>
  </si>
  <si>
    <t>คะแนนการประเมิน</t>
  </si>
  <si>
    <t>ผลการประเมินรายตัวบ่งชี้ของการประกันคุณภาพภายใน ระดับหลักสูตร</t>
  </si>
  <si>
    <t>ตัวบ่งชี้ 1.1 การบริหารจัดการหลักสูตรตามเกณฑ์มาตรฐานหลักสูตรที่กำหนดโดย สกอ.</t>
  </si>
  <si>
    <t>ตัวบ่งชี้ 2.1 คุณภาพบัณฑิตตามกรอบมาตรฐานคุณวุฒิระดับอุดมศึกษาแห่งชาติ</t>
  </si>
  <si>
    <t>ค่าเฉลี่ยของคะแนนประเมินองค์ประกอบที่ 2 บัณฑิต</t>
  </si>
  <si>
    <t>ตัวบ่งชี้ 3.1 การรับนักศึกษา</t>
  </si>
  <si>
    <t>ตัวบ่งชี้ 3.2 การส่งเสริมและพัฒนานักศึกษา</t>
  </si>
  <si>
    <t>คะแนนเฉลี่ยของผลการประเมินองค์ประกอบที่ 3 นักศึกษา</t>
  </si>
  <si>
    <t>ตัวบ่งชี้ 4.1 การบริหารและพัฒนาอาจารย์</t>
  </si>
  <si>
    <t>ตัวบ่งชี้ 3.3 ผลที่เกิดกับนักศึกษา</t>
  </si>
  <si>
    <t>ตัวบ่งชี้ 4.2 คุณภาพอาจารย์</t>
  </si>
  <si>
    <t>ตัวบ่งชี้ 4.3 ผลที่เกิดกับอาจารย์</t>
  </si>
  <si>
    <t>คะแนนเฉลี่ยของผลการประเมินองค์ประกอบที่ 4 อาจารย์</t>
  </si>
  <si>
    <t>ตัวบ่งชี้ 5.1 สาระของรายวิชาในหลักสูตร</t>
  </si>
  <si>
    <t>ตัวบ่งชี้ 5.2 การวางระบบผู้สอนและกระบวนการเรียนการสอน</t>
  </si>
  <si>
    <t>ตัวบ่งชี้ 5.3 การประเมินผู้เรียน</t>
  </si>
  <si>
    <t>ตัวบ่งชี้ 5.4 ผลการดำเนินงานหลักสูตรตามกรอบมาตรฐานคุณวุฒิระดับอุดมศึกษาแห่งชาติ</t>
  </si>
  <si>
    <t>คะแนนเฉลี่ยของผลการประเมินองค์ประกอบที่ 5 หลักสูตร การเรียนการสอน  การประเมินผู้เรียน</t>
  </si>
  <si>
    <t>ตัวบ่งชี้ 6.1 สิ่งสนับสนุนการเรียนการสอน</t>
  </si>
  <si>
    <t>คะแนนเฉลี่ยของผลการประเมินองค์ประกอบที่ 6 สิ่งสนับสนุนการเรียนรู้</t>
  </si>
  <si>
    <t>กระบวนการปรับปรุงตามผลการประเมิน ความพึงพอใจของนักศึกษาและอาจารย์ ต่อสิ่งสนับสนุนการเรียนรู้</t>
  </si>
  <si>
    <t>ระบบการดำเนินงานของภาควิชา/คณะ/สถาบันโดยมีส่วนร่วมของอาจารย์ประจำหลักสูตรเพื่อให้มีสิ่งสนับสนุนการเรียนรู้</t>
  </si>
  <si>
    <t>ค่าเฉลี่ยของคะแนนประเมินองค์ประกอบที่ 1 การกำกับมาตรฐาน</t>
  </si>
  <si>
    <t>คะแนนเฉลี่ยรวมทุกตัวบ่งชี้ในองค์ประกอบที่ 2-6</t>
  </si>
  <si>
    <t>องค์</t>
  </si>
  <si>
    <t>ประกอบ</t>
  </si>
  <si>
    <t>ที่</t>
  </si>
  <si>
    <t>0.01-2.00  ระดับคุณภาพน้อย</t>
  </si>
  <si>
    <t>2.01-3.00  ระดับคุณภาพปานกลาง</t>
  </si>
  <si>
    <t>3.01-4.00  ระดับคุณภาพดี</t>
  </si>
  <si>
    <t>4.01-5.00  ระดับคุณภาพดีมาก</t>
  </si>
  <si>
    <t>ผลการดำเนินการ</t>
  </si>
  <si>
    <t>การประเมิน</t>
  </si>
  <si>
    <t>ผลการประเมินตนเองภาพรวม (จุดเด่น – โอกาสที่ควรพัฒนา)</t>
  </si>
  <si>
    <t>จุดเด่นของการดำเนินงาน</t>
  </si>
  <si>
    <t>โอกาสที่ควรพัฒนา</t>
  </si>
  <si>
    <t>ลำดับที่</t>
  </si>
  <si>
    <t>นามสกุล</t>
  </si>
  <si>
    <t>ชื่อ</t>
  </si>
  <si>
    <t>ตำแหน่ง</t>
  </si>
  <si>
    <t>กรรมการ</t>
  </si>
  <si>
    <t>รายนามคณะผู้ประเมินการประกันคุณภาพระดับหลักสูตร</t>
  </si>
  <si>
    <t>ลงชื่อ........................................................</t>
  </si>
  <si>
    <t>ผลการประเมินตนเององค์ประกอบที่ 2 (จุดเด่น – โอกาสที่ควรพัฒนา)</t>
  </si>
  <si>
    <t>ผลการประเมินตนเององค์ประกอบที่ 3 (จุดเด่น – โอกาสที่ควรพัฒนา)</t>
  </si>
  <si>
    <t>ผลการประเมินตนเององค์ประกอบที่ 4 (จุดเด่น – โอกาสที่ควรพัฒนา)</t>
  </si>
  <si>
    <t>ผลการประเมินตนเององค์ประกอบที่ 5 (จุดเด่น – โอกาสที่ควรพัฒนา)</t>
  </si>
  <si>
    <r>
      <t xml:space="preserve">จำนวนตัวบ่งชี้ที่จะต้องประเมินในปีที่ประเมินทั้งหมด </t>
    </r>
    <r>
      <rPr>
        <sz val="16"/>
        <color indexed="10"/>
        <rFont val="TH SarabunPSK"/>
        <family val="2"/>
      </rPr>
      <t>(ดูจาก มคอ.2)</t>
    </r>
  </si>
  <si>
    <t>การกำกับ ติดตาม และตรวจสอบการจัดทำแผนการเรียนรู้ (มคอ. 3 และ   มคอ. 4) การจัดการเรียนการสอน</t>
  </si>
  <si>
    <t>ผลการประเมินตนเององค์ประกอบที่ 6 (จุดเด่น – โอกาสที่ควรพัฒนา)</t>
  </si>
  <si>
    <t>ร้อยละ</t>
  </si>
  <si>
    <t xml:space="preserve">  - จำนวนอาจารย์ประจำหลักสูตรทั้งหมด</t>
  </si>
  <si>
    <t xml:space="preserve">  - จำนวนอาจารย์ประจำหลักสูตรที่มีคุณวุฒิปริญญาเอก</t>
  </si>
  <si>
    <t xml:space="preserve">  - จำนวนอาจารย์ประจำหลักสูตรที่ดำรงตำแหน่งทางวิชาการ</t>
  </si>
  <si>
    <t>ประเด็นการพิจารณา</t>
  </si>
  <si>
    <t>ตัวบ่งชี้ที่ 1.1 การบริหารจัดการหลักสูตรตามเกณฑ์มาตรฐานหลักสูตรที่กำหนดโดยสำนักงานคณะกรรมการการอุดมศึกษา</t>
  </si>
  <si>
    <t>ข้อที่</t>
  </si>
  <si>
    <t xml:space="preserve"> </t>
  </si>
  <si>
    <t>ตัวบ่งชี้ที่</t>
  </si>
  <si>
    <t xml:space="preserve">  - ผลรวมถ่วงน้ำหนักของผลงานทางวิชาการของจำนวนอาจารย์ประจำหลักสูตร</t>
  </si>
  <si>
    <t>คะแนนเฉลี่ยของทุกตัวบ่งชี้ในองค์ประกอบที่ 2-6</t>
  </si>
  <si>
    <t>คะแนนประเมินการรับนักศึกษา</t>
  </si>
  <si>
    <t>คะแนนการประเมินการส่งเสริมและพัฒนานักศึกษา</t>
  </si>
  <si>
    <t>คะแนนการประเมินผลที่เกิดกับนักศึกษา</t>
  </si>
  <si>
    <t>ความพึงพอใจต่อหลักสูตร (ระบุคะแนนเฉลี่ย)</t>
  </si>
  <si>
    <t>ปีการศึกษา</t>
  </si>
  <si>
    <t>คะแนนประเมินบัณฑิต</t>
  </si>
  <si>
    <t>คะแนนประเมินการบริหารและพัฒนาอาจารย์</t>
  </si>
  <si>
    <t>คะแนนประเมินคุณภาพอาจารย์</t>
  </si>
  <si>
    <t>คะแนนการประเมินผลที่เกิดกับอาจารย์</t>
  </si>
  <si>
    <t>คะแนนประเมินสาระของรายวิชาในหลักสูตร</t>
  </si>
  <si>
    <t>คะแนนประเมินการวางระบบผู้สอนและกระบวนการเรียนการสอน</t>
  </si>
  <si>
    <t>คะแนนประเมินการประเมินผู้เรียน</t>
  </si>
  <si>
    <t>คะแนนประเมินสิ่งสนับสนุนการเรียนการสอน</t>
  </si>
  <si>
    <t>คะแนนการประเมินผลผลการดำเนินงานหลักสูตรตามกรอบมาตรฐานคุณวุฒิระดับอุดมศึกษาแห่งชาติ</t>
  </si>
  <si>
    <t>ข้อ</t>
  </si>
  <si>
    <t>กรรมการและเลขานุการ</t>
  </si>
  <si>
    <t>ประธานกรรมการ</t>
  </si>
  <si>
    <t>เกณฑ์ร้อยละ 20</t>
  </si>
  <si>
    <t xml:space="preserve">อัตราการคงอยู่ของนักศึกษาตลอดหลักสูตร </t>
  </si>
  <si>
    <t>อัตราการสำเร็จการศึกษาตามหลักสูตร</t>
  </si>
  <si>
    <t>จำนวนอาจารย์ผู้รับผิดชอบหลักสูตร</t>
  </si>
  <si>
    <t>เกินกว่าหนึ่งหลักสูตรไม่ได้</t>
  </si>
  <si>
    <t>อ.ประจำ ป.โท ผศ</t>
  </si>
  <si>
    <t>อ.พิเศษ ป.โท สอนไม่เกิน 50%</t>
  </si>
  <si>
    <t>ผลการประเมินองค์ประกอบที่ 1</t>
  </si>
  <si>
    <r>
      <t>ผลการจัดการข้อร้องเรียนของนักศึกษา</t>
    </r>
    <r>
      <rPr>
        <sz val="12"/>
        <color indexed="8"/>
        <rFont val="TH SarabunPSK"/>
        <family val="2"/>
      </rPr>
      <t xml:space="preserve"> (มี/ไม่มี การดำเนินการ)</t>
    </r>
  </si>
  <si>
    <t>หมายเหตุ</t>
  </si>
  <si>
    <t>ความพึงพอใจของอาจารย์ผู้รับผิดชอบหลักสูตรต่อการบริหารจัดการหลักสูตร</t>
  </si>
  <si>
    <t>อัตราการคงอยู่ของอาจารย์ผู้รับผิดชอบหลักสูตร</t>
  </si>
  <si>
    <t xml:space="preserve">มากกว่าหนึ่งหลักสูตรได้ </t>
  </si>
  <si>
    <t>ข้อสังเกตุ</t>
  </si>
  <si>
    <t>แนวทางเสริม</t>
  </si>
  <si>
    <t>แนวทางพัฒนา</t>
  </si>
  <si>
    <t>จำนวนบัณฑิตทั้งหมด……..คน ตอบ……….. คน</t>
  </si>
  <si>
    <t xml:space="preserve">(ปริญญาโท/เอก)  ผลงานของนักศึกษาและผู้สำเร็จการศึกษาในระดับ ปริญญาโท/เอกที่ได้รับการตีพิมพ์หรือเผยแพร่ </t>
  </si>
  <si>
    <t>ผลรวมถ่วงน้ำหนักของผลงานที่ตีพิมพ์หรือเผยแพร่</t>
  </si>
  <si>
    <t>จำนวนผู้สำเร็จการศึกษาระดับปริญญาโท/เอกทั้งหมด</t>
  </si>
  <si>
    <t>ร้อยละของผลรวมถ่วงน้ำหนักของผลงานที่ตีพิมพ์หรือเผยแพร่ต่อผู้สำเร็จการศึกษา</t>
  </si>
  <si>
    <t>ปริญญาโท</t>
  </si>
  <si>
    <t>ปริญญาเอก</t>
  </si>
  <si>
    <t>เลือกระดับการศึกษา</t>
  </si>
  <si>
    <t>ผลถ่วง</t>
  </si>
  <si>
    <t>4.2.1 ร้อยละอาจารย์ประจำหลักสูตรที่มีวุฒิปริญญาเอก</t>
  </si>
  <si>
    <t>4.2.2 ร้อยละอาจารย์ประจำหลักสูตรที่ดำรงตำแหน่งทางวิชาการ</t>
  </si>
  <si>
    <t>4.2.3 ผลงานทางวิชาการของอาจารย์ประจำหลักสูตร</t>
  </si>
  <si>
    <t xml:space="preserve">    - จำนวนบทความที่ได้รับการอ้างอิง</t>
  </si>
  <si>
    <t xml:space="preserve">    - จำนวนอาจารย์ผู้รับผิดชอบหลักสูตรทั้งหมด</t>
  </si>
  <si>
    <t>อัตราส่วนจำนวนบทความที่ได้รับการอ้างอิงต่อจำนวนอาจารย์ผู้รับผิดชอบหลักสูตร</t>
  </si>
  <si>
    <t xml:space="preserve"> คะแนนการประเมิน</t>
  </si>
  <si>
    <r>
      <t xml:space="preserve">4.2.4 จำนวนบทความของอาจารย์ผู้รับผิดชอบหลักสูตรปริญญาเอกที่ได้รับการอ้างอิงในฐานข้อมูล TCI และSCOPUS ต่อจำนวนอาจารย์ผู้รับผิดชอบหลักสูตร </t>
    </r>
    <r>
      <rPr>
        <b/>
        <sz val="16"/>
        <color rgb="FFFF0000"/>
        <rFont val="TH SarabunPSK"/>
        <family val="2"/>
      </rPr>
      <t xml:space="preserve">(สำหรับระดับปริญญาเอก) </t>
    </r>
    <r>
      <rPr>
        <b/>
        <sz val="16"/>
        <color indexed="8"/>
        <rFont val="TH SarabunPSK"/>
        <family val="2"/>
      </rPr>
      <t xml:space="preserve">
</t>
    </r>
  </si>
  <si>
    <t>วิทยาศาสตร์และเทคโนโลยี</t>
  </si>
  <si>
    <t>วิทยาศาสตร์สุขภาพ</t>
  </si>
  <si>
    <t>มนุษยศาสตร์และสังคมศาสตร์</t>
  </si>
  <si>
    <r>
      <t xml:space="preserve">ตัวบ่งชี้ 2.2 </t>
    </r>
    <r>
      <rPr>
        <sz val="16"/>
        <color rgb="FFFF0000"/>
        <rFont val="TH SarabunPSK"/>
        <family val="2"/>
      </rPr>
      <t xml:space="preserve">(ปริญญาโท/เอก) </t>
    </r>
    <r>
      <rPr>
        <sz val="16"/>
        <rFont val="TH SarabunPSK"/>
        <family val="2"/>
      </rPr>
      <t xml:space="preserve"> ผลงานของนักศึกษาและผู้สำเร็จการศึกษาในระดับ ปริญญาโท/เอกที่ได้รับการตีพิมพ์หรือเผยแพร่</t>
    </r>
    <r>
      <rPr>
        <sz val="16"/>
        <color rgb="FFFF0000"/>
        <rFont val="TH SarabunPSK"/>
        <family val="2"/>
      </rPr>
      <t xml:space="preserve"> </t>
    </r>
  </si>
  <si>
    <t>(ใช้เกณฑ์มาตรฐานการประเมินระดับบัณฑิตศึกษา พ.ศ. 2558)</t>
  </si>
  <si>
    <t>เลือกระดับ&gt;&gt;&gt;&gt;</t>
  </si>
  <si>
    <t>เลือกกลุ่มสาขา&gt;&gt;&gt;</t>
  </si>
  <si>
    <t>การควบคุม การดูแล การให้คำปรึกษาวิทยานิพนธ์แก่บัณฑิตศึกษา</t>
  </si>
  <si>
    <t>ใช้เกณฑ์มาตรฐานหลักสูตรระดับบัณฑิตศึกษา พ.ศ.2558</t>
  </si>
  <si>
    <t>ü</t>
  </si>
  <si>
    <t>มี</t>
  </si>
  <si>
    <t>แนวโน้ม..............</t>
  </si>
  <si>
    <t>(........................................)</t>
  </si>
  <si>
    <t xml:space="preserve">(...........................................) </t>
  </si>
  <si>
    <t xml:space="preserve">(..............................................) </t>
  </si>
  <si>
    <t>(.............................................)</t>
  </si>
  <si>
    <r>
      <t xml:space="preserve">   หลักสูตร................................ สาขาวิชา............................................ คณะ/วิทยาลัย.......................................... มหาวิทยาลัยเทคโนโลยีราชมงคลรัตนโกสินทร์ มีผลการประเมินโดยภาพรวม ผ่านเกณฑ์มาตรฐานการประกันคุณภาพหลักสูตร ตามเกณฑ์มาตรฐานหลักสูตรระดับบัณฑิตศึกษา พ.ศ. 2558 โดยมีผลการประเมินตนเองระดับหลักสูตร  ปีการศึกษา 2567</t>
    </r>
    <r>
      <rPr>
        <sz val="16"/>
        <color indexed="10"/>
        <rFont val="TH SarabunPSK"/>
        <family val="2"/>
      </rPr>
      <t xml:space="preserve"> ที่คะแนนเฉลี่ย.............  ระดับคุณภาพ...............................</t>
    </r>
  </si>
  <si>
    <t>…….. คน /หลักสูตร</t>
  </si>
  <si>
    <t>การรายงานผลการดำเนินงานระดับหลักสูตร</t>
  </si>
  <si>
    <r>
      <t>คณะ/วิทยาลัย</t>
    </r>
    <r>
      <rPr>
        <sz val="18"/>
        <color rgb="FF000000"/>
        <rFont val="Angsana New"/>
        <family val="1"/>
      </rPr>
      <t xml:space="preserve">.......................................................  </t>
    </r>
    <r>
      <rPr>
        <b/>
        <sz val="18"/>
        <color indexed="8"/>
        <rFont val="Angsana New"/>
        <family val="1"/>
      </rPr>
      <t>มหาวิทยาลัยเทคโนโลยีราชมงคลรัตนโกสินทร์</t>
    </r>
  </si>
  <si>
    <r>
      <t xml:space="preserve">  หลักสูตร</t>
    </r>
    <r>
      <rPr>
        <sz val="16"/>
        <color rgb="FF000000"/>
        <rFont val="Angsana New"/>
        <family val="1"/>
      </rPr>
      <t xml:space="preserve">................................................ (รหัสหลักสูตร ………………………..)   </t>
    </r>
    <r>
      <rPr>
        <b/>
        <sz val="16"/>
        <color indexed="8"/>
        <rFont val="Angsana New"/>
        <family val="1"/>
      </rPr>
      <t>สาขาวิชา………………………………..</t>
    </r>
  </si>
  <si>
    <t>การควบคุมหัวข้อวิทยานิพนธ์และการค้นคว้าอิสระในระดับบัณฑิตศึกษาให้สอดคล้องกับสาขาวิชาและความก้าวหน้าของศาสตร์</t>
  </si>
  <si>
    <t>การแต่งตั้งอาจารย์ที่ปรึกษาวิทยานิพนธ์และการค้นคว้าอิสระในระดับบัณฑิตศึกษาที่มีความเชี่ยวชาญสอดคล้องหรือสัมพันธ์กับหัวข้อวิทยานิพนธ์</t>
  </si>
  <si>
    <t>การช่วยเหลือ กำกับ ติดตามในการทำวิทยานิพนธ์และการค้นคว้าอิสระและการตีพิมพ์ผลงานในระดับบัณฑิตศึกษา</t>
  </si>
  <si>
    <t>การประเมินวิทยานิพนธ์และการค้นคว้าอิสระในระดับบัณฑิตศึกษา</t>
  </si>
  <si>
    <t>ประจำปีการศึกษา 2568</t>
  </si>
  <si>
    <t>วันที่......... เดือน..................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</si>
</sst>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6"/>
      <color indexed="8"/>
      <name val="Wingdings"/>
      <charset val="2"/>
    </font>
    <font>
      <b/>
      <sz val="16"/>
      <name val="Angsana New"/>
      <family val="1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sz val="8"/>
      <name val="Tahoma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b/>
      <sz val="16"/>
      <color indexed="8"/>
      <name val="TH SarabunPSK"/>
      <family val="2"/>
    </font>
    <font>
      <sz val="18"/>
      <color indexed="8"/>
      <name val="Wingdings 2"/>
      <family val="1"/>
      <charset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b/>
      <sz val="15"/>
      <name val="TH SarabunPSK"/>
      <family val="2"/>
    </font>
    <font>
      <sz val="14"/>
      <color indexed="8"/>
      <name val="TH Sarabun New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color rgb="FFC00000"/>
      <name val="TH SarabunPSK"/>
      <family val="2"/>
    </font>
    <font>
      <sz val="16"/>
      <color rgb="FFC00000"/>
      <name val="TH SarabunPSK"/>
      <family val="2"/>
    </font>
    <font>
      <b/>
      <sz val="18"/>
      <color rgb="FFC00000"/>
      <name val="TH SarabunPSK"/>
      <family val="2"/>
    </font>
    <font>
      <sz val="13"/>
      <color rgb="FFC00000"/>
      <name val="TH SarabunPSK"/>
      <family val="2"/>
    </font>
    <font>
      <sz val="16"/>
      <color theme="1"/>
      <name val="TH SarabunPSK"/>
      <family val="2"/>
    </font>
    <font>
      <sz val="11"/>
      <color rgb="FFC00000"/>
      <name val="Tahoma"/>
      <family val="2"/>
    </font>
    <font>
      <sz val="11"/>
      <color rgb="FFFF0000"/>
      <name val="Tahoma"/>
      <family val="2"/>
    </font>
    <font>
      <b/>
      <sz val="18"/>
      <color rgb="FFFF0000"/>
      <name val="TH SarabunPSK"/>
      <family val="2"/>
    </font>
    <font>
      <sz val="11"/>
      <color theme="1"/>
      <name val="Tahoma"/>
      <family val="2"/>
    </font>
    <font>
      <sz val="16"/>
      <color rgb="FFFF0000"/>
      <name val="TH SarabunPSK"/>
      <family val="2"/>
    </font>
    <font>
      <sz val="14"/>
      <color rgb="FFFF0000"/>
      <name val="TH Sarabun New"/>
      <family val="2"/>
    </font>
    <font>
      <sz val="16"/>
      <color rgb="FF7030A0"/>
      <name val="TH SarabunPSK"/>
      <family val="2"/>
    </font>
    <font>
      <b/>
      <sz val="16"/>
      <color rgb="FF7030A0"/>
      <name val="TH SarabunPSK"/>
      <family val="2"/>
    </font>
    <font>
      <sz val="18"/>
      <color indexed="8"/>
      <name val="Wingdings"/>
      <charset val="2"/>
    </font>
    <font>
      <sz val="11"/>
      <color indexed="8"/>
      <name val="Angsana New"/>
      <family val="1"/>
    </font>
    <font>
      <sz val="16"/>
      <color indexed="8"/>
      <name val="Angsana New"/>
      <family val="1"/>
    </font>
    <font>
      <b/>
      <sz val="18"/>
      <color indexed="8"/>
      <name val="Angsana New"/>
      <family val="1"/>
    </font>
    <font>
      <sz val="20"/>
      <color indexed="8"/>
      <name val="Angsana New"/>
      <family val="1"/>
    </font>
    <font>
      <b/>
      <sz val="16"/>
      <color indexed="8"/>
      <name val="Angsana New"/>
      <family val="1"/>
    </font>
    <font>
      <b/>
      <sz val="16"/>
      <color rgb="FFFF0000"/>
      <name val="Angsana New"/>
      <family val="1"/>
    </font>
    <font>
      <sz val="18"/>
      <color rgb="FF000000"/>
      <name val="Angsana New"/>
      <family val="1"/>
    </font>
    <font>
      <sz val="16"/>
      <color rgb="FF000000"/>
      <name val="Angsana New"/>
      <family val="1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79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5">
    <xf numFmtId="0" fontId="0" fillId="0" borderId="0" xfId="0"/>
    <xf numFmtId="0" fontId="6" fillId="0" borderId="0" xfId="0" applyFont="1"/>
    <xf numFmtId="0" fontId="6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4" fillId="0" borderId="0" xfId="0" applyFont="1" applyFill="1" applyAlignment="1"/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11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6" fillId="0" borderId="8" xfId="0" applyFont="1" applyBorder="1"/>
    <xf numFmtId="0" fontId="6" fillId="0" borderId="5" xfId="0" applyFont="1" applyBorder="1"/>
    <xf numFmtId="0" fontId="6" fillId="0" borderId="3" xfId="0" applyFont="1" applyBorder="1" applyAlignment="1">
      <alignment horizontal="left" vertical="top" wrapText="1"/>
    </xf>
    <xf numFmtId="0" fontId="6" fillId="2" borderId="4" xfId="0" applyFont="1" applyFill="1" applyBorder="1"/>
    <xf numFmtId="0" fontId="6" fillId="2" borderId="7" xfId="0" applyFont="1" applyFill="1" applyBorder="1"/>
    <xf numFmtId="0" fontId="6" fillId="2" borderId="10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0" fontId="6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12" xfId="0" applyFont="1" applyBorder="1"/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/>
    </xf>
    <xf numFmtId="2" fontId="6" fillId="0" borderId="0" xfId="0" applyNumberFormat="1" applyFont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7" fillId="4" borderId="1" xfId="0" applyFont="1" applyFill="1" applyBorder="1" applyAlignment="1">
      <alignment horizontal="right" vertical="center"/>
    </xf>
    <xf numFmtId="0" fontId="6" fillId="3" borderId="1" xfId="0" applyFont="1" applyFill="1" applyBorder="1"/>
    <xf numFmtId="0" fontId="7" fillId="4" borderId="6" xfId="0" applyFont="1" applyFill="1" applyBorder="1" applyAlignment="1">
      <alignment horizontal="left" vertical="top" wrapText="1"/>
    </xf>
    <xf numFmtId="0" fontId="6" fillId="4" borderId="6" xfId="0" applyFont="1" applyFill="1" applyBorder="1"/>
    <xf numFmtId="0" fontId="7" fillId="4" borderId="6" xfId="0" applyFont="1" applyFill="1" applyBorder="1" applyAlignment="1">
      <alignment horizontal="justify" vertical="center"/>
    </xf>
    <xf numFmtId="0" fontId="2" fillId="4" borderId="7" xfId="0" applyFont="1" applyFill="1" applyBorder="1" applyAlignment="1">
      <alignment horizontal="left" vertical="top" wrapText="1"/>
    </xf>
    <xf numFmtId="0" fontId="6" fillId="4" borderId="14" xfId="0" applyFont="1" applyFill="1" applyBorder="1"/>
    <xf numFmtId="0" fontId="7" fillId="4" borderId="6" xfId="0" applyFont="1" applyFill="1" applyBorder="1" applyAlignment="1">
      <alignment horizontal="left" wrapText="1"/>
    </xf>
    <xf numFmtId="0" fontId="7" fillId="3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vertical="top" wrapText="1"/>
    </xf>
    <xf numFmtId="0" fontId="7" fillId="5" borderId="17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7" fillId="3" borderId="1" xfId="0" applyFont="1" applyFill="1" applyBorder="1"/>
    <xf numFmtId="0" fontId="7" fillId="5" borderId="1" xfId="0" applyFont="1" applyFill="1" applyBorder="1"/>
    <xf numFmtId="0" fontId="8" fillId="2" borderId="15" xfId="0" applyFont="1" applyFill="1" applyBorder="1" applyAlignment="1">
      <alignment horizontal="left" vertical="top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wrapText="1"/>
    </xf>
    <xf numFmtId="0" fontId="2" fillId="4" borderId="15" xfId="0" applyFont="1" applyFill="1" applyBorder="1" applyAlignment="1">
      <alignment horizontal="left" wrapText="1"/>
    </xf>
    <xf numFmtId="0" fontId="7" fillId="4" borderId="16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6" borderId="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/>
    </xf>
    <xf numFmtId="0" fontId="6" fillId="0" borderId="8" xfId="0" applyFont="1" applyFill="1" applyBorder="1"/>
    <xf numFmtId="0" fontId="6" fillId="2" borderId="5" xfId="0" applyFont="1" applyFill="1" applyBorder="1"/>
    <xf numFmtId="0" fontId="6" fillId="2" borderId="14" xfId="0" applyFont="1" applyFill="1" applyBorder="1" applyAlignment="1">
      <alignment horizontal="right"/>
    </xf>
    <xf numFmtId="0" fontId="7" fillId="0" borderId="12" xfId="0" applyFont="1" applyBorder="1" applyAlignment="1">
      <alignment horizontal="left" vertical="top"/>
    </xf>
    <xf numFmtId="0" fontId="2" fillId="0" borderId="4" xfId="0" applyFont="1" applyBorder="1"/>
    <xf numFmtId="0" fontId="6" fillId="0" borderId="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6" fillId="2" borderId="19" xfId="0" applyFont="1" applyFill="1" applyBorder="1" applyAlignment="1">
      <alignment horizontal="right"/>
    </xf>
    <xf numFmtId="0" fontId="6" fillId="0" borderId="12" xfId="0" applyFont="1" applyBorder="1"/>
    <xf numFmtId="0" fontId="2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/>
    </xf>
    <xf numFmtId="0" fontId="6" fillId="0" borderId="19" xfId="0" applyFont="1" applyBorder="1"/>
    <xf numFmtId="0" fontId="2" fillId="0" borderId="10" xfId="0" applyFont="1" applyBorder="1"/>
    <xf numFmtId="0" fontId="7" fillId="4" borderId="15" xfId="0" applyFont="1" applyFill="1" applyBorder="1" applyAlignment="1">
      <alignment horizontal="right" vertical="center"/>
    </xf>
    <xf numFmtId="0" fontId="6" fillId="2" borderId="10" xfId="0" applyFont="1" applyFill="1" applyBorder="1"/>
    <xf numFmtId="0" fontId="6" fillId="2" borderId="19" xfId="0" applyFont="1" applyFill="1" applyBorder="1"/>
    <xf numFmtId="0" fontId="1" fillId="0" borderId="4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right" vertical="center"/>
    </xf>
    <xf numFmtId="0" fontId="7" fillId="0" borderId="12" xfId="0" applyFont="1" applyBorder="1" applyAlignment="1">
      <alignment horizontal="justify" vertical="top"/>
    </xf>
    <xf numFmtId="0" fontId="6" fillId="0" borderId="19" xfId="0" applyFon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8" borderId="2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4" fontId="6" fillId="0" borderId="14" xfId="0" applyNumberFormat="1" applyFont="1" applyFill="1" applyBorder="1" applyAlignment="1">
      <alignment horizontal="center"/>
    </xf>
    <xf numFmtId="0" fontId="7" fillId="9" borderId="2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7" fillId="10" borderId="14" xfId="0" applyFont="1" applyFill="1" applyBorder="1" applyAlignment="1">
      <alignment horizontal="right"/>
    </xf>
    <xf numFmtId="0" fontId="6" fillId="9" borderId="2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2" fillId="0" borderId="2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right" vertical="center"/>
    </xf>
    <xf numFmtId="2" fontId="19" fillId="3" borderId="1" xfId="0" applyNumberFormat="1" applyFont="1" applyFill="1" applyBorder="1" applyAlignment="1">
      <alignment horizontal="center"/>
    </xf>
    <xf numFmtId="0" fontId="19" fillId="3" borderId="16" xfId="0" applyFont="1" applyFill="1" applyBorder="1" applyAlignment="1">
      <alignment horizontal="right"/>
    </xf>
    <xf numFmtId="0" fontId="20" fillId="4" borderId="1" xfId="0" applyFont="1" applyFill="1" applyBorder="1" applyAlignment="1">
      <alignment horizontal="right" vertical="center"/>
    </xf>
    <xf numFmtId="4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right" vertical="center"/>
    </xf>
    <xf numFmtId="2" fontId="21" fillId="3" borderId="1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right" vertical="center"/>
    </xf>
    <xf numFmtId="0" fontId="7" fillId="11" borderId="1" xfId="0" applyFont="1" applyFill="1" applyBorder="1" applyAlignment="1">
      <alignment horizontal="left" vertical="center" wrapText="1"/>
    </xf>
    <xf numFmtId="0" fontId="7" fillId="11" borderId="16" xfId="0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right" vertical="center"/>
    </xf>
    <xf numFmtId="0" fontId="21" fillId="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justify" vertical="top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3" fillId="3" borderId="1" xfId="0" applyFont="1" applyFill="1" applyBorder="1"/>
    <xf numFmtId="4" fontId="21" fillId="0" borderId="1" xfId="0" applyNumberFormat="1" applyFont="1" applyBorder="1" applyAlignment="1">
      <alignment horizontal="center"/>
    </xf>
    <xf numFmtId="0" fontId="21" fillId="0" borderId="1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0" fillId="0" borderId="0" xfId="0" applyBorder="1" applyAlignment="1"/>
    <xf numFmtId="0" fontId="23" fillId="3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25" xfId="0" applyFont="1" applyBorder="1" applyAlignment="1">
      <alignment vertical="center"/>
    </xf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0" fillId="0" borderId="0" xfId="0" applyAlignment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ont="1"/>
    <xf numFmtId="0" fontId="5" fillId="0" borderId="0" xfId="0" applyFont="1" applyAlignment="1">
      <alignment horizontal="center" wrapText="1"/>
    </xf>
    <xf numFmtId="0" fontId="24" fillId="1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4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6" fillId="0" borderId="0" xfId="0" applyFont="1" applyAlignment="1"/>
    <xf numFmtId="0" fontId="26" fillId="0" borderId="0" xfId="0" applyFont="1"/>
    <xf numFmtId="0" fontId="22" fillId="0" borderId="0" xfId="0" applyFont="1"/>
    <xf numFmtId="0" fontId="19" fillId="9" borderId="2" xfId="0" applyFont="1" applyFill="1" applyBorder="1" applyAlignment="1">
      <alignment horizontal="center" vertical="center"/>
    </xf>
    <xf numFmtId="4" fontId="19" fillId="9" borderId="1" xfId="0" applyNumberFormat="1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/>
    </xf>
    <xf numFmtId="2" fontId="19" fillId="11" borderId="2" xfId="0" applyNumberFormat="1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/>
    </xf>
    <xf numFmtId="0" fontId="19" fillId="9" borderId="20" xfId="0" applyFont="1" applyFill="1" applyBorder="1" applyAlignment="1">
      <alignment horizontal="center" vertical="center"/>
    </xf>
    <xf numFmtId="4" fontId="19" fillId="1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1" fillId="9" borderId="5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top" wrapText="1"/>
    </xf>
    <xf numFmtId="0" fontId="27" fillId="0" borderId="0" xfId="0" applyFont="1"/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30" fillId="0" borderId="0" xfId="0" applyFont="1"/>
    <xf numFmtId="0" fontId="18" fillId="0" borderId="0" xfId="0" applyFont="1"/>
    <xf numFmtId="0" fontId="31" fillId="0" borderId="0" xfId="0" quotePrefix="1" applyFont="1" applyBorder="1" applyAlignment="1"/>
    <xf numFmtId="0" fontId="1" fillId="0" borderId="21" xfId="0" applyFont="1" applyBorder="1" applyAlignment="1">
      <alignment horizontal="left" vertical="center" wrapText="1"/>
    </xf>
    <xf numFmtId="0" fontId="2" fillId="0" borderId="21" xfId="0" applyFont="1" applyFill="1" applyBorder="1" applyAlignment="1">
      <alignment horizontal="right" vertical="center" wrapText="1"/>
    </xf>
    <xf numFmtId="0" fontId="24" fillId="12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7" fillId="13" borderId="19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left" vertical="center" indent="6"/>
    </xf>
    <xf numFmtId="0" fontId="1" fillId="14" borderId="0" xfId="0" applyFont="1" applyFill="1"/>
    <xf numFmtId="0" fontId="6" fillId="14" borderId="0" xfId="0" applyFont="1" applyFill="1"/>
    <xf numFmtId="0" fontId="6" fillId="0" borderId="0" xfId="0" applyFont="1"/>
    <xf numFmtId="0" fontId="1" fillId="0" borderId="0" xfId="0" applyFont="1"/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" fontId="7" fillId="15" borderId="19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0" borderId="0" xfId="0" applyFont="1" applyFill="1"/>
    <xf numFmtId="0" fontId="1" fillId="14" borderId="0" xfId="0" applyFont="1" applyFill="1" applyAlignment="1">
      <alignment vertical="center"/>
    </xf>
    <xf numFmtId="0" fontId="6" fillId="14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4" fillId="14" borderId="1" xfId="0" applyFont="1" applyFill="1" applyBorder="1" applyAlignment="1">
      <alignment horizontal="center" vertical="center"/>
    </xf>
    <xf numFmtId="0" fontId="2" fillId="15" borderId="21" xfId="0" applyFont="1" applyFill="1" applyBorder="1" applyAlignment="1">
      <alignment horizontal="right" vertical="center" wrapText="1"/>
    </xf>
    <xf numFmtId="1" fontId="2" fillId="13" borderId="19" xfId="0" applyNumberFormat="1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6" fillId="9" borderId="20" xfId="0" applyFont="1" applyFill="1" applyBorder="1" applyAlignment="1">
      <alignment horizontal="center"/>
    </xf>
    <xf numFmtId="0" fontId="2" fillId="18" borderId="15" xfId="0" applyFont="1" applyFill="1" applyBorder="1" applyAlignment="1">
      <alignment horizontal="left" vertical="top" wrapText="1"/>
    </xf>
    <xf numFmtId="0" fontId="1" fillId="18" borderId="15" xfId="0" applyFont="1" applyFill="1" applyBorder="1" applyAlignment="1">
      <alignment horizontal="left" vertical="top" wrapText="1"/>
    </xf>
    <xf numFmtId="0" fontId="2" fillId="18" borderId="15" xfId="0" applyFont="1" applyFill="1" applyBorder="1" applyAlignment="1">
      <alignment horizontal="right" vertical="top" wrapText="1"/>
    </xf>
    <xf numFmtId="0" fontId="6" fillId="18" borderId="20" xfId="0" applyFont="1" applyFill="1" applyBorder="1" applyAlignment="1">
      <alignment horizontal="center"/>
    </xf>
    <xf numFmtId="0" fontId="2" fillId="18" borderId="24" xfId="0" applyFont="1" applyFill="1" applyBorder="1" applyAlignment="1">
      <alignment horizontal="right"/>
    </xf>
    <xf numFmtId="0" fontId="6" fillId="18" borderId="25" xfId="0" applyFont="1" applyFill="1" applyBorder="1" applyAlignment="1">
      <alignment horizontal="center"/>
    </xf>
    <xf numFmtId="0" fontId="6" fillId="18" borderId="0" xfId="0" applyFont="1" applyFill="1" applyBorder="1" applyAlignment="1">
      <alignment horizontal="center"/>
    </xf>
    <xf numFmtId="0" fontId="6" fillId="18" borderId="23" xfId="0" applyFont="1" applyFill="1" applyBorder="1" applyAlignment="1">
      <alignment horizontal="center"/>
    </xf>
    <xf numFmtId="0" fontId="1" fillId="17" borderId="0" xfId="0" applyFont="1" applyFill="1"/>
    <xf numFmtId="0" fontId="32" fillId="0" borderId="0" xfId="0" applyFont="1"/>
    <xf numFmtId="0" fontId="30" fillId="17" borderId="25" xfId="0" applyFont="1" applyFill="1" applyBorder="1" applyAlignment="1">
      <alignment vertical="center"/>
    </xf>
    <xf numFmtId="2" fontId="6" fillId="0" borderId="14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30" fillId="4" borderId="6" xfId="0" applyFont="1" applyFill="1" applyBorder="1"/>
    <xf numFmtId="0" fontId="30" fillId="4" borderId="6" xfId="0" applyFont="1" applyFill="1" applyBorder="1" applyAlignment="1">
      <alignment vertical="center"/>
    </xf>
    <xf numFmtId="0" fontId="30" fillId="0" borderId="1" xfId="0" applyFont="1" applyBorder="1"/>
    <xf numFmtId="0" fontId="35" fillId="0" borderId="0" xfId="0" applyFont="1"/>
    <xf numFmtId="0" fontId="36" fillId="0" borderId="0" xfId="0" applyFont="1"/>
    <xf numFmtId="0" fontId="38" fillId="0" borderId="0" xfId="0" applyFont="1"/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/>
    <xf numFmtId="0" fontId="6" fillId="2" borderId="30" xfId="0" applyFont="1" applyFill="1" applyBorder="1"/>
    <xf numFmtId="0" fontId="6" fillId="2" borderId="31" xfId="0" applyFont="1" applyFill="1" applyBorder="1" applyAlignment="1">
      <alignment horizontal="right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horizontal="right" vertical="center"/>
    </xf>
    <xf numFmtId="0" fontId="35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4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34" fillId="19" borderId="16" xfId="0" applyFont="1" applyFill="1" applyBorder="1" applyAlignment="1">
      <alignment horizontal="center" vertical="center"/>
    </xf>
    <xf numFmtId="0" fontId="14" fillId="19" borderId="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left"/>
    </xf>
    <xf numFmtId="0" fontId="34" fillId="9" borderId="16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1" fillId="3" borderId="16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2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" fontId="33" fillId="16" borderId="12" xfId="0" applyNumberFormat="1" applyFont="1" applyFill="1" applyBorder="1" applyAlignment="1">
      <alignment horizontal="center" vertical="center" wrapText="1"/>
    </xf>
    <xf numFmtId="1" fontId="33" fillId="16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9" fillId="0" borderId="0" xfId="0" applyFont="1" applyBorder="1" applyAlignment="1">
      <alignment horizontal="left"/>
    </xf>
    <xf numFmtId="0" fontId="19" fillId="3" borderId="16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5" fillId="6" borderId="0" xfId="0" applyFont="1" applyFill="1" applyBorder="1" applyAlignment="1">
      <alignment horizontal="center" wrapText="1"/>
    </xf>
    <xf numFmtId="49" fontId="31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0" fontId="19" fillId="3" borderId="16" xfId="0" applyFont="1" applyFill="1" applyBorder="1" applyAlignment="1">
      <alignment horizontal="center" wrapText="1"/>
    </xf>
    <xf numFmtId="0" fontId="19" fillId="3" borderId="2" xfId="0" applyFont="1" applyFill="1" applyBorder="1" applyAlignment="1">
      <alignment horizontal="center" wrapText="1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0" xfId="0" applyFont="1"/>
    <xf numFmtId="0" fontId="21" fillId="4" borderId="16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49" fontId="31" fillId="0" borderId="0" xfId="0" quotePrefix="1" applyNumberFormat="1" applyFont="1"/>
    <xf numFmtId="49" fontId="31" fillId="0" borderId="0" xfId="0" applyNumberFormat="1" applyFont="1"/>
    <xf numFmtId="0" fontId="6" fillId="6" borderId="16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49" fontId="31" fillId="0" borderId="0" xfId="0" applyNumberFormat="1" applyFont="1" applyBorder="1" applyAlignment="1">
      <alignment horizontal="left" vertical="center"/>
    </xf>
    <xf numFmtId="0" fontId="30" fillId="0" borderId="25" xfId="0" quotePrefix="1" applyFont="1" applyBorder="1" applyAlignment="1">
      <alignment horizontal="center"/>
    </xf>
    <xf numFmtId="0" fontId="30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31" fillId="0" borderId="0" xfId="0" quotePrefix="1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6" fillId="6" borderId="1" xfId="0" applyFont="1" applyFill="1" applyBorder="1" applyAlignment="1">
      <alignment horizontal="center"/>
    </xf>
    <xf numFmtId="0" fontId="32" fillId="18" borderId="27" xfId="0" applyFont="1" applyFill="1" applyBorder="1" applyAlignment="1">
      <alignment horizontal="center"/>
    </xf>
    <xf numFmtId="0" fontId="32" fillId="18" borderId="28" xfId="0" applyFont="1" applyFill="1" applyBorder="1" applyAlignment="1">
      <alignment horizontal="center"/>
    </xf>
    <xf numFmtId="0" fontId="32" fillId="18" borderId="22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top" wrapText="1"/>
    </xf>
    <xf numFmtId="0" fontId="7" fillId="0" borderId="26" xfId="0" applyFont="1" applyFill="1" applyBorder="1" applyAlignment="1">
      <alignment horizontal="center" vertical="top" wrapText="1"/>
    </xf>
    <xf numFmtId="0" fontId="7" fillId="0" borderId="20" xfId="0" applyFont="1" applyFill="1" applyBorder="1" applyAlignment="1">
      <alignment horizontal="center" vertical="top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21" fillId="3" borderId="16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 wrapText="1"/>
    </xf>
    <xf numFmtId="0" fontId="7" fillId="0" borderId="27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5" borderId="16" xfId="0" applyFont="1" applyFill="1" applyBorder="1" applyAlignment="1">
      <alignment horizontal="left" vertical="top" wrapText="1"/>
    </xf>
    <xf numFmtId="0" fontId="7" fillId="5" borderId="17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/>
    </xf>
    <xf numFmtId="0" fontId="5" fillId="0" borderId="26" xfId="0" applyFont="1" applyFill="1" applyBorder="1" applyAlignment="1">
      <alignment horizontal="center" wrapText="1"/>
    </xf>
    <xf numFmtId="0" fontId="5" fillId="0" borderId="2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2" fontId="21" fillId="4" borderId="16" xfId="0" applyNumberFormat="1" applyFont="1" applyFill="1" applyBorder="1" applyAlignment="1">
      <alignment horizontal="center" vertical="center" wrapText="1"/>
    </xf>
    <xf numFmtId="2" fontId="21" fillId="4" borderId="2" xfId="0" applyNumberFormat="1" applyFont="1" applyFill="1" applyBorder="1" applyAlignment="1">
      <alignment horizontal="center" vertical="center" wrapText="1"/>
    </xf>
    <xf numFmtId="4" fontId="23" fillId="3" borderId="16" xfId="0" applyNumberFormat="1" applyFont="1" applyFill="1" applyBorder="1" applyAlignment="1">
      <alignment horizontal="center"/>
    </xf>
    <xf numFmtId="4" fontId="23" fillId="3" borderId="2" xfId="0" applyNumberFormat="1" applyFont="1" applyFill="1" applyBorder="1" applyAlignment="1">
      <alignment horizontal="center"/>
    </xf>
    <xf numFmtId="0" fontId="21" fillId="4" borderId="16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2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wrapText="1"/>
    </xf>
    <xf numFmtId="0" fontId="5" fillId="7" borderId="0" xfId="0" applyFont="1" applyFill="1" applyBorder="1" applyAlignment="1">
      <alignment horizontal="center" wrapText="1"/>
    </xf>
    <xf numFmtId="0" fontId="27" fillId="0" borderId="0" xfId="0" applyFont="1" applyBorder="1" applyAlignment="1">
      <alignment horizontal="left"/>
    </xf>
    <xf numFmtId="0" fontId="2" fillId="2" borderId="29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3" borderId="17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114300</xdr:rowOff>
    </xdr:from>
    <xdr:to>
      <xdr:col>5</xdr:col>
      <xdr:colOff>161925</xdr:colOff>
      <xdr:row>8</xdr:row>
      <xdr:rowOff>285750</xdr:rowOff>
    </xdr:to>
    <xdr:pic>
      <xdr:nvPicPr>
        <xdr:cNvPr id="2373" name="รูปภาพ 1" descr="RATTANAKOSINcolor copy.png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114300"/>
          <a:ext cx="1095375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1"/>
  <sheetViews>
    <sheetView tabSelected="1" showWhiteSpace="0" zoomScaleNormal="100" zoomScaleSheetLayoutView="100" workbookViewId="0">
      <selection activeCell="F28" sqref="F28"/>
    </sheetView>
  </sheetViews>
  <sheetFormatPr defaultRowHeight="16.5" x14ac:dyDescent="0.35"/>
  <cols>
    <col min="1" max="16384" width="9" style="252"/>
  </cols>
  <sheetData>
    <row r="4" spans="1:9" ht="25.5" customHeight="1" x14ac:dyDescent="0.35"/>
    <row r="6" spans="1:9" ht="23.25" x14ac:dyDescent="0.5">
      <c r="A6" s="253"/>
      <c r="B6" s="253"/>
    </row>
    <row r="7" spans="1:9" ht="23.25" x14ac:dyDescent="0.5">
      <c r="A7" s="253"/>
      <c r="B7" s="253"/>
    </row>
    <row r="8" spans="1:9" ht="23.25" x14ac:dyDescent="0.5">
      <c r="A8" s="253"/>
      <c r="B8" s="253"/>
    </row>
    <row r="9" spans="1:9" s="254" customFormat="1" ht="64.5" customHeight="1" x14ac:dyDescent="0.6">
      <c r="A9" s="264" t="s">
        <v>195</v>
      </c>
      <c r="B9" s="264"/>
      <c r="C9" s="264"/>
      <c r="D9" s="264"/>
      <c r="E9" s="264"/>
      <c r="F9" s="264"/>
      <c r="G9" s="264"/>
      <c r="H9" s="264"/>
      <c r="I9" s="264"/>
    </row>
    <row r="10" spans="1:9" s="254" customFormat="1" ht="30.75" customHeight="1" x14ac:dyDescent="0.6">
      <c r="A10" s="265" t="s">
        <v>197</v>
      </c>
      <c r="B10" s="265"/>
      <c r="C10" s="265"/>
      <c r="D10" s="265"/>
      <c r="E10" s="265"/>
      <c r="F10" s="265"/>
      <c r="G10" s="265"/>
      <c r="H10" s="265"/>
      <c r="I10" s="265"/>
    </row>
    <row r="11" spans="1:9" s="254" customFormat="1" ht="29.25" customHeight="1" x14ac:dyDescent="0.6">
      <c r="A11" s="266" t="s">
        <v>196</v>
      </c>
      <c r="B11" s="264"/>
      <c r="C11" s="264"/>
      <c r="D11" s="264"/>
      <c r="E11" s="264"/>
      <c r="F11" s="264"/>
      <c r="G11" s="264"/>
      <c r="H11" s="264"/>
      <c r="I11" s="264"/>
    </row>
    <row r="12" spans="1:9" s="254" customFormat="1" ht="33.75" customHeight="1" x14ac:dyDescent="0.6">
      <c r="A12" s="264" t="s">
        <v>202</v>
      </c>
      <c r="B12" s="264"/>
      <c r="C12" s="264"/>
      <c r="D12" s="264"/>
      <c r="E12" s="264"/>
      <c r="F12" s="264"/>
      <c r="G12" s="264"/>
      <c r="H12" s="264"/>
      <c r="I12" s="264"/>
    </row>
    <row r="20" spans="4:9" ht="23.25" x14ac:dyDescent="0.35">
      <c r="D20" s="267" t="s">
        <v>181</v>
      </c>
      <c r="E20" s="267"/>
      <c r="F20" s="267"/>
      <c r="G20" s="267"/>
      <c r="H20" s="267"/>
      <c r="I20" s="267"/>
    </row>
    <row r="21" spans="4:9" x14ac:dyDescent="0.35">
      <c r="D21" s="263" t="s">
        <v>203</v>
      </c>
      <c r="E21" s="263"/>
      <c r="F21" s="263"/>
      <c r="G21" s="263"/>
      <c r="H21" s="263"/>
      <c r="I21" s="263"/>
    </row>
  </sheetData>
  <mergeCells count="6">
    <mergeCell ref="D21:I21"/>
    <mergeCell ref="A9:I9"/>
    <mergeCell ref="A12:I12"/>
    <mergeCell ref="A10:I10"/>
    <mergeCell ref="A11:I11"/>
    <mergeCell ref="D20:I20"/>
  </mergeCells>
  <phoneticPr fontId="10" type="noConversion"/>
  <pageMargins left="0.5" right="0.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5"/>
  <sheetViews>
    <sheetView zoomScaleNormal="100" workbookViewId="0">
      <selection activeCell="I3" sqref="I3"/>
    </sheetView>
  </sheetViews>
  <sheetFormatPr defaultColWidth="9.125" defaultRowHeight="21" x14ac:dyDescent="0.35"/>
  <cols>
    <col min="1" max="1" width="49.5" style="1" customWidth="1"/>
    <col min="2" max="2" width="10.375" style="1" customWidth="1"/>
    <col min="3" max="3" width="10.625" style="1" customWidth="1"/>
    <col min="4" max="4" width="12.875" style="1" customWidth="1"/>
    <col min="5" max="16384" width="9.125" style="1"/>
  </cols>
  <sheetData>
    <row r="1" spans="1:10" ht="22.5" customHeight="1" x14ac:dyDescent="0.5">
      <c r="A1" s="398" t="s">
        <v>67</v>
      </c>
      <c r="B1" s="398"/>
      <c r="C1" s="398"/>
      <c r="D1" s="398"/>
      <c r="E1" s="6"/>
      <c r="F1" s="6"/>
      <c r="G1" s="6"/>
      <c r="H1" s="6"/>
      <c r="I1" s="6"/>
      <c r="J1" s="6"/>
    </row>
    <row r="2" spans="1:10" s="257" customFormat="1" ht="22.5" customHeight="1" x14ac:dyDescent="0.5">
      <c r="A2" s="398" t="str">
        <f>ปก!A10</f>
        <v xml:space="preserve">  หลักสูตร................................................ (รหัสหลักสูตร ………………………..)   สาขาวิชา………………………………..</v>
      </c>
      <c r="B2" s="398"/>
      <c r="C2" s="398"/>
      <c r="D2" s="398"/>
      <c r="E2" s="6"/>
      <c r="F2" s="6"/>
      <c r="G2" s="6"/>
      <c r="H2" s="6"/>
      <c r="I2" s="6"/>
      <c r="J2" s="6"/>
    </row>
    <row r="3" spans="1:10" ht="27.75" customHeight="1" x14ac:dyDescent="0.5">
      <c r="A3" s="399" t="str">
        <f>ปก!A11</f>
        <v>คณะ/วิทยาลัย.......................................................  มหาวิทยาลัยเทคโนโลยีราชมงคลรัตนโกสินทร์</v>
      </c>
      <c r="B3" s="400"/>
      <c r="C3" s="400"/>
      <c r="D3" s="400"/>
      <c r="E3" s="6"/>
      <c r="F3" s="6"/>
      <c r="G3" s="6"/>
      <c r="H3" s="6"/>
      <c r="I3" s="6"/>
      <c r="J3" s="6"/>
    </row>
    <row r="4" spans="1:10" ht="24" customHeight="1" x14ac:dyDescent="0.35">
      <c r="A4" s="401" t="s">
        <v>24</v>
      </c>
      <c r="B4" s="403" t="s">
        <v>97</v>
      </c>
      <c r="C4" s="45" t="s">
        <v>29</v>
      </c>
      <c r="D4" s="403" t="s">
        <v>26</v>
      </c>
    </row>
    <row r="5" spans="1:10" ht="24" customHeight="1" x14ac:dyDescent="0.35">
      <c r="A5" s="402"/>
      <c r="B5" s="404"/>
      <c r="C5" s="55" t="s">
        <v>98</v>
      </c>
      <c r="D5" s="404"/>
    </row>
    <row r="6" spans="1:10" ht="23.25" customHeight="1" x14ac:dyDescent="0.35">
      <c r="A6" s="56" t="s">
        <v>22</v>
      </c>
      <c r="B6" s="57"/>
      <c r="C6" s="57"/>
      <c r="D6" s="58"/>
    </row>
    <row r="7" spans="1:10" ht="44.25" customHeight="1" x14ac:dyDescent="0.35">
      <c r="A7" s="5" t="s">
        <v>68</v>
      </c>
      <c r="B7" s="7" t="str">
        <f>IF('องค์ประกอบที่ 1 '!C17&gt;=10,"ผ่าน","ไม่ผ่าน")</f>
        <v>ผ่าน</v>
      </c>
      <c r="C7" s="118" t="str">
        <f>IF('องค์ประกอบที่ 1 '!C17&lt;10,"ไม่ผ่านการประเมิน","ผ่านการประเมิน")</f>
        <v>ผ่านการประเมิน</v>
      </c>
      <c r="D7" s="2"/>
    </row>
    <row r="8" spans="1:10" ht="49.5" customHeight="1" x14ac:dyDescent="0.35">
      <c r="A8" s="159" t="s">
        <v>88</v>
      </c>
      <c r="B8" s="160" t="str">
        <f>B7</f>
        <v>ผ่าน</v>
      </c>
      <c r="C8" s="161" t="str">
        <f>IF(B8="ผ่าน","หลักสูตรได้มาตรฐาน","หลักสูตรไม่ได้มาตรฐาน")</f>
        <v>หลักสูตรได้มาตรฐาน</v>
      </c>
      <c r="D8" s="46"/>
    </row>
    <row r="9" spans="1:10" x14ac:dyDescent="0.35">
      <c r="A9" s="395" t="s">
        <v>23</v>
      </c>
      <c r="B9" s="396"/>
      <c r="C9" s="396"/>
      <c r="D9" s="397"/>
    </row>
    <row r="10" spans="1:10" ht="42" x14ac:dyDescent="0.35">
      <c r="A10" s="5" t="s">
        <v>69</v>
      </c>
      <c r="B10" s="255">
        <f>AVERAGE('องค์ประกอบที่ 2'!C4)</f>
        <v>0</v>
      </c>
      <c r="C10" s="256">
        <f>AVERAGE(B10)</f>
        <v>0</v>
      </c>
      <c r="D10" s="251"/>
    </row>
    <row r="11" spans="1:10" ht="42" x14ac:dyDescent="0.35">
      <c r="A11" s="221" t="s">
        <v>180</v>
      </c>
      <c r="B11" s="255" t="e">
        <f>AVERAGE('องค์ประกอบที่ 2'!C9)</f>
        <v>#DIV/0!</v>
      </c>
      <c r="C11" s="256" t="e">
        <f>AVERAGE(B11)</f>
        <v>#DIV/0!</v>
      </c>
      <c r="D11" s="251"/>
    </row>
    <row r="12" spans="1:10" ht="27.75" customHeight="1" x14ac:dyDescent="0.35">
      <c r="A12" s="157" t="s">
        <v>70</v>
      </c>
      <c r="B12" s="405" t="e">
        <f>AVERAGE(B10,B11)</f>
        <v>#DIV/0!</v>
      </c>
      <c r="C12" s="406"/>
      <c r="D12" s="46"/>
    </row>
    <row r="13" spans="1:10" ht="27.75" customHeight="1" x14ac:dyDescent="0.35">
      <c r="A13" s="395" t="s">
        <v>38</v>
      </c>
      <c r="B13" s="396"/>
      <c r="C13" s="396"/>
      <c r="D13" s="397"/>
    </row>
    <row r="14" spans="1:10" ht="27.75" customHeight="1" x14ac:dyDescent="0.35">
      <c r="A14" s="5" t="s">
        <v>71</v>
      </c>
      <c r="B14" s="7" t="e">
        <f>AVERAGE('องค์ประกอบที่ 3'!C7)</f>
        <v>#DIV/0!</v>
      </c>
      <c r="C14" s="43" t="e">
        <f>AVERAGE(B14)</f>
        <v>#DIV/0!</v>
      </c>
      <c r="D14" s="2"/>
    </row>
    <row r="15" spans="1:10" ht="27.75" customHeight="1" x14ac:dyDescent="0.35">
      <c r="A15" s="5" t="s">
        <v>72</v>
      </c>
      <c r="B15" s="7" t="e">
        <f>AVERAGE('องค์ประกอบที่ 3'!C12)</f>
        <v>#DIV/0!</v>
      </c>
      <c r="C15" s="43" t="e">
        <f>AVERAGE(B15)</f>
        <v>#DIV/0!</v>
      </c>
      <c r="D15" s="2"/>
    </row>
    <row r="16" spans="1:10" ht="27.75" customHeight="1" x14ac:dyDescent="0.35">
      <c r="A16" s="5" t="s">
        <v>75</v>
      </c>
      <c r="B16" s="7" t="e">
        <f>AVERAGE('องค์ประกอบที่ 3'!C19)</f>
        <v>#DIV/0!</v>
      </c>
      <c r="C16" s="43" t="e">
        <f>AVERAGE(B16)</f>
        <v>#DIV/0!</v>
      </c>
      <c r="D16" s="2"/>
    </row>
    <row r="17" spans="1:4" x14ac:dyDescent="0.35">
      <c r="A17" s="158" t="s">
        <v>73</v>
      </c>
      <c r="B17" s="405" t="e">
        <f>AVERAGE(B14,B15,B16)</f>
        <v>#DIV/0!</v>
      </c>
      <c r="C17" s="406"/>
      <c r="D17" s="46"/>
    </row>
    <row r="18" spans="1:4" x14ac:dyDescent="0.35">
      <c r="A18" s="395" t="s">
        <v>40</v>
      </c>
      <c r="B18" s="396"/>
      <c r="C18" s="396"/>
      <c r="D18" s="397"/>
    </row>
    <row r="19" spans="1:4" x14ac:dyDescent="0.35">
      <c r="A19" s="5" t="s">
        <v>74</v>
      </c>
      <c r="B19" s="7" t="e">
        <f>AVERAGE('องค์ประกอบที่ 4'!C8)</f>
        <v>#DIV/0!</v>
      </c>
      <c r="C19" s="43" t="e">
        <f>AVERAGE(B19)</f>
        <v>#DIV/0!</v>
      </c>
      <c r="D19" s="2"/>
    </row>
    <row r="20" spans="1:4" x14ac:dyDescent="0.35">
      <c r="A20" s="5" t="s">
        <v>76</v>
      </c>
      <c r="B20" s="8" t="e">
        <f>AVERAGE('องค์ประกอบที่ 4'!C28)</f>
        <v>#DIV/0!</v>
      </c>
      <c r="C20" s="9" t="e">
        <f>AVERAGE(B20)</f>
        <v>#DIV/0!</v>
      </c>
      <c r="D20" s="2"/>
    </row>
    <row r="21" spans="1:4" x14ac:dyDescent="0.35">
      <c r="A21" s="5" t="s">
        <v>77</v>
      </c>
      <c r="B21" s="7" t="e">
        <f>AVERAGE('องค์ประกอบที่ 4'!C33)</f>
        <v>#DIV/0!</v>
      </c>
      <c r="C21" s="43" t="e">
        <f>AVERAGE(B21)</f>
        <v>#DIV/0!</v>
      </c>
      <c r="D21" s="2"/>
    </row>
    <row r="22" spans="1:4" x14ac:dyDescent="0.35">
      <c r="A22" s="158" t="s">
        <v>78</v>
      </c>
      <c r="B22" s="405" t="e">
        <f>AVERAGE(B19,B20,B21)</f>
        <v>#DIV/0!</v>
      </c>
      <c r="C22" s="406"/>
      <c r="D22" s="46"/>
    </row>
    <row r="23" spans="1:4" x14ac:dyDescent="0.35">
      <c r="A23" s="395" t="s">
        <v>48</v>
      </c>
      <c r="B23" s="396"/>
      <c r="C23" s="396"/>
      <c r="D23" s="397"/>
    </row>
    <row r="24" spans="1:4" x14ac:dyDescent="0.35">
      <c r="A24" s="5" t="s">
        <v>79</v>
      </c>
      <c r="B24" s="7" t="e">
        <f>AVERAGE('องค์ประกอบที่ 5'!C7)</f>
        <v>#DIV/0!</v>
      </c>
      <c r="C24" s="43" t="e">
        <f>AVERAGE(B24)</f>
        <v>#DIV/0!</v>
      </c>
      <c r="D24" s="2"/>
    </row>
    <row r="25" spans="1:4" x14ac:dyDescent="0.35">
      <c r="A25" s="5" t="s">
        <v>80</v>
      </c>
      <c r="B25" s="7" t="e">
        <f>AVERAGE('องค์ประกอบที่ 5'!C15)</f>
        <v>#DIV/0!</v>
      </c>
      <c r="C25" s="43" t="e">
        <f>AVERAGE(B25)</f>
        <v>#DIV/0!</v>
      </c>
      <c r="D25" s="2"/>
    </row>
    <row r="26" spans="1:4" x14ac:dyDescent="0.35">
      <c r="A26" s="5" t="s">
        <v>81</v>
      </c>
      <c r="B26" s="7" t="e">
        <f>AVERAGE('องค์ประกอบที่ 5'!C22)</f>
        <v>#DIV/0!</v>
      </c>
      <c r="C26" s="43" t="e">
        <f>AVERAGE(B26)</f>
        <v>#DIV/0!</v>
      </c>
      <c r="D26" s="2"/>
    </row>
    <row r="27" spans="1:4" ht="42" x14ac:dyDescent="0.35">
      <c r="A27" s="5" t="s">
        <v>82</v>
      </c>
      <c r="B27" s="7" t="e">
        <f>AVERAGE('องค์ประกอบที่ 5'!C27)</f>
        <v>#DIV/0!</v>
      </c>
      <c r="C27" s="10" t="e">
        <f>AVERAGE(B27)</f>
        <v>#DIV/0!</v>
      </c>
      <c r="D27" s="2"/>
    </row>
    <row r="28" spans="1:4" ht="42" x14ac:dyDescent="0.35">
      <c r="A28" s="157" t="s">
        <v>83</v>
      </c>
      <c r="B28" s="409" t="e">
        <f>AVERAGE(B24,B25,B26,B27)</f>
        <v>#DIV/0!</v>
      </c>
      <c r="C28" s="410"/>
      <c r="D28" s="46"/>
    </row>
    <row r="29" spans="1:4" x14ac:dyDescent="0.35">
      <c r="A29" s="395" t="s">
        <v>62</v>
      </c>
      <c r="B29" s="396"/>
      <c r="C29" s="396"/>
      <c r="D29" s="397"/>
    </row>
    <row r="30" spans="1:4" x14ac:dyDescent="0.35">
      <c r="A30" s="5" t="s">
        <v>84</v>
      </c>
      <c r="B30" s="7" t="e">
        <f>AVERAGE('องค์ประกอบที่ 6'!C9)</f>
        <v>#DIV/0!</v>
      </c>
      <c r="C30" s="43" t="e">
        <f>AVERAGE(B30)</f>
        <v>#DIV/0!</v>
      </c>
      <c r="D30" s="2"/>
    </row>
    <row r="31" spans="1:4" ht="48.75" customHeight="1" x14ac:dyDescent="0.35">
      <c r="A31" s="159" t="s">
        <v>85</v>
      </c>
      <c r="B31" s="409" t="e">
        <f>AVERAGE(B30)</f>
        <v>#DIV/0!</v>
      </c>
      <c r="C31" s="410"/>
      <c r="D31" s="46"/>
    </row>
    <row r="32" spans="1:4" ht="23.25" x14ac:dyDescent="0.35">
      <c r="A32" s="162" t="s">
        <v>89</v>
      </c>
      <c r="B32" s="407" t="e">
        <f>AVERAGE(C10,C11,C14,C15,C16,C19,C20,C21,C24,C25,C26,C27,C30)</f>
        <v>#DIV/0!</v>
      </c>
      <c r="C32" s="408"/>
      <c r="D32" s="60"/>
    </row>
    <row r="35" spans="3:3" x14ac:dyDescent="0.35">
      <c r="C35" s="40"/>
    </row>
  </sheetData>
  <mergeCells count="17">
    <mergeCell ref="B32:C32"/>
    <mergeCell ref="B31:C31"/>
    <mergeCell ref="B28:C28"/>
    <mergeCell ref="B22:C22"/>
    <mergeCell ref="A23:D23"/>
    <mergeCell ref="A29:D29"/>
    <mergeCell ref="A13:D13"/>
    <mergeCell ref="A18:D18"/>
    <mergeCell ref="A1:D1"/>
    <mergeCell ref="A3:D3"/>
    <mergeCell ref="A4:A5"/>
    <mergeCell ref="D4:D5"/>
    <mergeCell ref="B4:B5"/>
    <mergeCell ref="B17:C17"/>
    <mergeCell ref="B12:C12"/>
    <mergeCell ref="A9:D9"/>
    <mergeCell ref="A2:D2"/>
  </mergeCells>
  <phoneticPr fontId="0" type="noConversion"/>
  <pageMargins left="0.45866141700000002" right="0.45866141700000002" top="0.25" bottom="0.25" header="0.31496062992126" footer="0.28000000000000003"/>
  <pageSetup paperSize="9" orientation="portrait" r:id="rId1"/>
  <rowBreaks count="1" manualBreakCount="1">
    <brk id="22" max="16383" man="1"/>
  </rowBreaks>
  <ignoredErrors>
    <ignoredError sqref="B14:C16 B19:C21 B24:C27 B30:C30 B17 B22 B28 B31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8"/>
  <sheetViews>
    <sheetView zoomScaleNormal="100" workbookViewId="0">
      <selection activeCell="J10" sqref="J10"/>
    </sheetView>
  </sheetViews>
  <sheetFormatPr defaultRowHeight="14.25" x14ac:dyDescent="0.2"/>
  <cols>
    <col min="1" max="1" width="7.375" customWidth="1"/>
    <col min="2" max="2" width="7.25" customWidth="1"/>
    <col min="3" max="3" width="8.375" customWidth="1"/>
    <col min="4" max="7" width="8.625" customWidth="1"/>
    <col min="8" max="8" width="30.125" customWidth="1"/>
  </cols>
  <sheetData>
    <row r="1" spans="1:8" ht="29.25" customHeight="1" x14ac:dyDescent="0.35">
      <c r="A1" s="398" t="s">
        <v>67</v>
      </c>
      <c r="B1" s="398"/>
      <c r="C1" s="398"/>
      <c r="D1" s="398"/>
      <c r="E1" s="398"/>
      <c r="F1" s="398"/>
      <c r="G1" s="398"/>
      <c r="H1" s="398"/>
    </row>
    <row r="2" spans="1:8" ht="21.75" customHeight="1" x14ac:dyDescent="0.35">
      <c r="A2" s="398" t="str">
        <f>ตารางสรุปคะแนน!A2</f>
        <v xml:space="preserve">  หลักสูตร................................................ (รหัสหลักสูตร ………………………..)   สาขาวิชา………………………………..</v>
      </c>
      <c r="B2" s="398"/>
      <c r="C2" s="398"/>
      <c r="D2" s="398"/>
      <c r="E2" s="398"/>
      <c r="F2" s="398"/>
      <c r="G2" s="398"/>
      <c r="H2" s="398"/>
    </row>
    <row r="3" spans="1:8" ht="18.75" customHeight="1" x14ac:dyDescent="0.3">
      <c r="A3" s="412" t="str">
        <f>ตารางสรุปคะแนน!A3</f>
        <v>คณะ/วิทยาลัย.......................................................  มหาวิทยาลัยเทคโนโลยีราชมงคลรัตนโกสินทร์</v>
      </c>
      <c r="B3" s="412"/>
      <c r="C3" s="412"/>
      <c r="D3" s="412"/>
      <c r="E3" s="412"/>
      <c r="F3" s="412"/>
      <c r="G3" s="412"/>
      <c r="H3" s="412"/>
    </row>
    <row r="4" spans="1:8" ht="20.25" customHeight="1" x14ac:dyDescent="0.2">
      <c r="A4" s="45"/>
      <c r="B4" s="413" t="s">
        <v>0</v>
      </c>
      <c r="C4" s="413" t="s">
        <v>1</v>
      </c>
      <c r="D4" s="413" t="s">
        <v>2</v>
      </c>
      <c r="E4" s="413" t="s">
        <v>3</v>
      </c>
      <c r="F4" s="413" t="s">
        <v>4</v>
      </c>
      <c r="G4" s="413" t="s">
        <v>5</v>
      </c>
      <c r="H4" s="45" t="s">
        <v>6</v>
      </c>
    </row>
    <row r="5" spans="1:8" ht="21.75" customHeight="1" x14ac:dyDescent="0.2">
      <c r="A5" s="62" t="s">
        <v>90</v>
      </c>
      <c r="B5" s="413"/>
      <c r="C5" s="413"/>
      <c r="D5" s="413"/>
      <c r="E5" s="413"/>
      <c r="F5" s="413"/>
      <c r="G5" s="337"/>
      <c r="H5" s="63" t="s">
        <v>93</v>
      </c>
    </row>
    <row r="6" spans="1:8" ht="21.75" customHeight="1" x14ac:dyDescent="0.2">
      <c r="A6" s="62" t="s">
        <v>91</v>
      </c>
      <c r="B6" s="413"/>
      <c r="C6" s="413"/>
      <c r="D6" s="413"/>
      <c r="E6" s="413"/>
      <c r="F6" s="413"/>
      <c r="G6" s="337"/>
      <c r="H6" s="64" t="s">
        <v>94</v>
      </c>
    </row>
    <row r="7" spans="1:8" ht="21.75" customHeight="1" x14ac:dyDescent="0.2">
      <c r="A7" s="62" t="s">
        <v>92</v>
      </c>
      <c r="B7" s="413"/>
      <c r="C7" s="413"/>
      <c r="D7" s="413"/>
      <c r="E7" s="413"/>
      <c r="F7" s="413"/>
      <c r="G7" s="337"/>
      <c r="H7" s="64" t="s">
        <v>95</v>
      </c>
    </row>
    <row r="8" spans="1:8" ht="21.75" customHeight="1" x14ac:dyDescent="0.2">
      <c r="A8" s="65"/>
      <c r="B8" s="413"/>
      <c r="C8" s="413"/>
      <c r="D8" s="413"/>
      <c r="E8" s="413"/>
      <c r="F8" s="413"/>
      <c r="G8" s="337"/>
      <c r="H8" s="65" t="s">
        <v>96</v>
      </c>
    </row>
    <row r="9" spans="1:8" ht="24" customHeight="1" x14ac:dyDescent="0.35">
      <c r="A9" s="4">
        <v>1</v>
      </c>
      <c r="B9" s="422" t="str">
        <f>IF(G9&gt;3,"ผ่านการประเมิน",IF(G9&gt;2,"ไม่ผ่านการประเมิน",IF(G9&gt;0,"ไม่ผ่านการประเมิน",IF(G9=0,"ไม่ผ่านการประเมิน"))))</f>
        <v>ผ่านการประเมิน</v>
      </c>
      <c r="C9" s="423"/>
      <c r="D9" s="423"/>
      <c r="E9" s="423"/>
      <c r="F9" s="424"/>
      <c r="G9" s="164" t="str">
        <f>ตารางสรุปคะแนน!B7</f>
        <v>ผ่าน</v>
      </c>
      <c r="H9" s="4" t="str">
        <f>IF(G9&gt;3,"หลักสูตรได้มาตรฐาน","หลักสูตรไม่ได้มาตรฐาน")</f>
        <v>หลักสูตรได้มาตรฐาน</v>
      </c>
    </row>
    <row r="10" spans="1:8" ht="24" customHeight="1" x14ac:dyDescent="0.35">
      <c r="A10" s="4">
        <v>2</v>
      </c>
      <c r="B10" s="418" t="s">
        <v>126</v>
      </c>
      <c r="C10" s="41">
        <v>2</v>
      </c>
      <c r="D10" s="42"/>
      <c r="E10" s="42"/>
      <c r="F10" s="42" t="e">
        <f>AVERAGE(ตารางสรุปคะแนน!C10,ตารางสรุปคะแนน!C11)</f>
        <v>#DIV/0!</v>
      </c>
      <c r="G10" s="163" t="e">
        <f>AVERAGE(ตารางสรุปคะแนน!C10,ตารางสรุปคะแนน!C11)</f>
        <v>#DIV/0!</v>
      </c>
      <c r="H10" s="4" t="e">
        <f>IF(G10&gt;4,"ระดับคุณภาพดีมาก",IF(G10&gt;3,"ระดับคุณภาพดี",IF(G10&gt;2,"ระดับคุณภาพปานกลาง",IF(G10&gt;=0,"ระดับคุณภาพน้อย"))))</f>
        <v>#DIV/0!</v>
      </c>
    </row>
    <row r="11" spans="1:8" ht="24" customHeight="1" x14ac:dyDescent="0.35">
      <c r="A11" s="4">
        <v>3</v>
      </c>
      <c r="B11" s="419"/>
      <c r="C11" s="41">
        <v>3</v>
      </c>
      <c r="D11" s="42" t="e">
        <f>AVERAGE(ตารางสรุปคะแนน!C14,ตารางสรุปคะแนน!C15,ตารางสรุปคะแนน!C16)</f>
        <v>#DIV/0!</v>
      </c>
      <c r="E11" s="42"/>
      <c r="F11" s="42"/>
      <c r="G11" s="163" t="e">
        <f>AVERAGE(ตารางสรุปคะแนน!C14,ตารางสรุปคะแนน!C15,ตารางสรุปคะแนน!C16)</f>
        <v>#DIV/0!</v>
      </c>
      <c r="H11" s="4" t="e">
        <f t="shared" ref="H11:H15" si="0">IF(G11&gt;4,"ระดับคุณภาพดีมาก",IF(G11&gt;3,"ระดับคุณภาพดี",IF(G11&gt;2,"ระดับคุณภาพปานกลาง",IF(G11&gt;=0,"ระดับคุณภาพน้อย"))))</f>
        <v>#DIV/0!</v>
      </c>
    </row>
    <row r="12" spans="1:8" ht="24" customHeight="1" x14ac:dyDescent="0.35">
      <c r="A12" s="4">
        <v>4</v>
      </c>
      <c r="B12" s="419"/>
      <c r="C12" s="41">
        <v>3</v>
      </c>
      <c r="D12" s="42" t="e">
        <f>AVERAGE(ตารางสรุปคะแนน!C19,ตารางสรุปคะแนน!C20,ตารางสรุปคะแนน!C21)</f>
        <v>#DIV/0!</v>
      </c>
      <c r="E12" s="42"/>
      <c r="F12" s="42"/>
      <c r="G12" s="163" t="e">
        <f>AVERAGE(ตารางสรุปคะแนน!C19,ตารางสรุปคะแนน!C20,ตารางสรุปคะแนน!C21)</f>
        <v>#DIV/0!</v>
      </c>
      <c r="H12" s="4" t="e">
        <f t="shared" si="0"/>
        <v>#DIV/0!</v>
      </c>
    </row>
    <row r="13" spans="1:8" ht="24" customHeight="1" x14ac:dyDescent="0.35">
      <c r="A13" s="4">
        <v>5</v>
      </c>
      <c r="B13" s="419"/>
      <c r="C13" s="41">
        <v>4</v>
      </c>
      <c r="D13" s="42" t="e">
        <f>AVERAGE(ตารางสรุปคะแนน!C24)</f>
        <v>#DIV/0!</v>
      </c>
      <c r="E13" s="42" t="e">
        <f>AVERAGE(ตารางสรุปคะแนน!C25,ตารางสรุปคะแนน!C26,ตารางสรุปคะแนน!C27)</f>
        <v>#DIV/0!</v>
      </c>
      <c r="F13" s="42"/>
      <c r="G13" s="163" t="e">
        <f>AVERAGE(ตารางสรุปคะแนน!C24,ตารางสรุปคะแนน!C25,ตารางสรุปคะแนน!C26,ตารางสรุปคะแนน!C27)</f>
        <v>#DIV/0!</v>
      </c>
      <c r="H13" s="4" t="e">
        <f t="shared" si="0"/>
        <v>#DIV/0!</v>
      </c>
    </row>
    <row r="14" spans="1:8" ht="24" customHeight="1" x14ac:dyDescent="0.35">
      <c r="A14" s="4">
        <v>6</v>
      </c>
      <c r="B14" s="419"/>
      <c r="C14" s="41">
        <v>1</v>
      </c>
      <c r="D14" s="42"/>
      <c r="E14" s="42" t="e">
        <f>AVERAGE(ตารางสรุปคะแนน!C30)</f>
        <v>#DIV/0!</v>
      </c>
      <c r="F14" s="42"/>
      <c r="G14" s="163" t="e">
        <f>AVERAGE(ตารางสรุปคะแนน!C30)</f>
        <v>#DIV/0!</v>
      </c>
      <c r="H14" s="4" t="e">
        <f t="shared" si="0"/>
        <v>#DIV/0!</v>
      </c>
    </row>
    <row r="15" spans="1:8" ht="24" customHeight="1" x14ac:dyDescent="0.35">
      <c r="A15" s="165" t="s">
        <v>7</v>
      </c>
      <c r="B15" s="420"/>
      <c r="C15" s="165">
        <v>13</v>
      </c>
      <c r="D15" s="163" t="e">
        <f>AVERAGE(ตารางสรุปคะแนน!C14,ตารางสรุปคะแนน!C15,ตารางสรุปคะแนน!C16,ตารางสรุปคะแนน!C19,ตารางสรุปคะแนน!C20,ตารางสรุปคะแนน!C21,ตารางสรุปคะแนน!C24)</f>
        <v>#DIV/0!</v>
      </c>
      <c r="E15" s="163" t="e">
        <f>AVERAGE(ตารางสรุปคะแนน!C25,ตารางสรุปคะแนน!C26,ตารางสรุปคะแนน!C27,ตารางสรุปคะแนน!C30)</f>
        <v>#DIV/0!</v>
      </c>
      <c r="F15" s="163" t="e">
        <f>AVERAGE(ตารางสรุปคะแนน!C10,ตารางสรุปคะแนน!C11)</f>
        <v>#DIV/0!</v>
      </c>
      <c r="G15" s="163" t="e">
        <f>AVERAGE(ตารางสรุปคะแนน!C10,ตารางสรุปคะแนน!C11,ตารางสรุปคะแนน!C14,ตารางสรุปคะแนน!C15,ตารางสรุปคะแนน!C16,ตารางสรุปคะแนน!C19,ตารางสรุปคะแนน!C20,ตารางสรุปคะแนน!C21,ตารางสรุปคะแนน!C24,ตารางสรุปคะแนน!C25,ตารางสรุปคะแนน!C26,ตารางสรุปคะแนน!C27,ตารางสรุปคะแนน!C30)</f>
        <v>#DIV/0!</v>
      </c>
      <c r="H15" s="4" t="e">
        <f t="shared" si="0"/>
        <v>#DIV/0!</v>
      </c>
    </row>
    <row r="16" spans="1:8" ht="72.75" customHeight="1" x14ac:dyDescent="0.35">
      <c r="A16" s="310" t="s">
        <v>6</v>
      </c>
      <c r="B16" s="421"/>
      <c r="C16" s="311"/>
      <c r="D16" s="61" t="e">
        <f>IF(D15&gt;4,"ระดับคุณภาพดีมาก",IF(D15&gt;3,"ระดับคุณภาพดี",IF(D15&gt;2,"ระดับคุณภาพปานกลาง",IF(D15&gt;=0,"ระดับคุณภาพน้อย"))))</f>
        <v>#DIV/0!</v>
      </c>
      <c r="E16" s="61" t="e">
        <f>IF(E15&gt;4,"ระดับคุณภาพดีมาก",IF(E15&gt;3,"ระดับคุณภาพดี",IF(E15&gt;2,"ระดับคุณภาพปานกลาง",IF(E15&gt;=0,"ระดับคุณภาพน้อย"))))</f>
        <v>#DIV/0!</v>
      </c>
      <c r="F16" s="61" t="e">
        <f>IF(F15&gt;4,"ระดับคุณภาพดีมาก",IF(F15&gt;3,"ระดับคุณภาพดี",IF(F15&gt;2,"ระดับคุณภาพปานกลาง",IF(F15&gt;=0,"ระดับคุณภาพน้อย"))))</f>
        <v>#DIV/0!</v>
      </c>
      <c r="G16" s="67"/>
      <c r="H16" s="66"/>
    </row>
    <row r="19" spans="1:9" ht="28.5" customHeight="1" x14ac:dyDescent="0.35">
      <c r="A19" s="414" t="s">
        <v>99</v>
      </c>
      <c r="B19" s="415"/>
      <c r="C19" s="415"/>
      <c r="D19" s="415"/>
      <c r="E19" s="415"/>
      <c r="F19" s="415"/>
      <c r="G19" s="415"/>
      <c r="H19" s="415"/>
    </row>
    <row r="20" spans="1:9" ht="27" customHeight="1" x14ac:dyDescent="0.2">
      <c r="A20" s="289" t="s">
        <v>100</v>
      </c>
      <c r="B20" s="289"/>
      <c r="C20" s="289"/>
      <c r="D20" s="289"/>
      <c r="E20" s="289"/>
      <c r="F20" s="289"/>
      <c r="G20" s="289"/>
      <c r="H20" s="289"/>
    </row>
    <row r="21" spans="1:9" ht="21.75" x14ac:dyDescent="0.5">
      <c r="A21" s="198"/>
      <c r="B21" s="379"/>
      <c r="C21" s="380"/>
      <c r="D21" s="380"/>
      <c r="E21" s="380"/>
      <c r="F21" s="380"/>
      <c r="G21" s="380"/>
      <c r="H21" s="380"/>
      <c r="I21" s="199"/>
    </row>
    <row r="22" spans="1:9" ht="21" hidden="1" x14ac:dyDescent="0.2">
      <c r="A22" s="198">
        <v>2</v>
      </c>
      <c r="B22" s="416"/>
      <c r="C22" s="416"/>
      <c r="D22" s="416"/>
      <c r="E22" s="416"/>
      <c r="F22" s="416"/>
      <c r="G22" s="416"/>
      <c r="H22" s="416"/>
      <c r="I22" s="416"/>
    </row>
    <row r="23" spans="1:9" ht="21" hidden="1" x14ac:dyDescent="0.2">
      <c r="A23" s="198">
        <v>3</v>
      </c>
      <c r="B23" s="416"/>
      <c r="C23" s="416"/>
      <c r="D23" s="416"/>
      <c r="E23" s="416"/>
      <c r="F23" s="416"/>
      <c r="G23" s="416"/>
      <c r="H23" s="416"/>
      <c r="I23" s="416"/>
    </row>
    <row r="24" spans="1:9" ht="21" hidden="1" x14ac:dyDescent="0.2">
      <c r="A24" s="198"/>
      <c r="B24" s="416"/>
      <c r="C24" s="416"/>
      <c r="D24" s="416"/>
      <c r="E24" s="416"/>
      <c r="F24" s="416"/>
      <c r="G24" s="416"/>
      <c r="H24" s="416"/>
      <c r="I24" s="416"/>
    </row>
    <row r="25" spans="1:9" ht="21" hidden="1" x14ac:dyDescent="0.2">
      <c r="A25" s="198">
        <v>4</v>
      </c>
      <c r="B25" s="416"/>
      <c r="C25" s="416"/>
      <c r="D25" s="416"/>
      <c r="E25" s="416"/>
      <c r="F25" s="416"/>
      <c r="G25" s="416"/>
      <c r="H25" s="416"/>
      <c r="I25" s="416"/>
    </row>
    <row r="26" spans="1:9" ht="21" hidden="1" x14ac:dyDescent="0.2">
      <c r="A26" s="200"/>
      <c r="B26" s="416"/>
      <c r="C26" s="416"/>
      <c r="D26" s="416"/>
      <c r="E26" s="416"/>
      <c r="F26" s="416"/>
      <c r="G26" s="416"/>
      <c r="H26" s="416"/>
      <c r="I26" s="416"/>
    </row>
    <row r="27" spans="1:9" ht="21" hidden="1" x14ac:dyDescent="0.35">
      <c r="A27" s="201">
        <v>5</v>
      </c>
      <c r="B27" s="416"/>
      <c r="C27" s="416"/>
      <c r="D27" s="416"/>
      <c r="E27" s="416"/>
      <c r="F27" s="416"/>
      <c r="G27" s="416"/>
      <c r="H27" s="416"/>
      <c r="I27" s="416"/>
    </row>
    <row r="28" spans="1:9" ht="21" x14ac:dyDescent="0.2">
      <c r="A28" s="11"/>
      <c r="B28" s="378"/>
      <c r="C28" s="378"/>
      <c r="D28" s="378"/>
      <c r="E28" s="378"/>
      <c r="F28" s="378"/>
      <c r="G28" s="378"/>
      <c r="H28" s="378"/>
      <c r="I28" s="378"/>
    </row>
    <row r="29" spans="1:9" ht="28.5" customHeight="1" x14ac:dyDescent="0.2">
      <c r="A29" s="417" t="s">
        <v>101</v>
      </c>
      <c r="B29" s="289"/>
      <c r="C29" s="289"/>
      <c r="D29" s="289"/>
      <c r="E29" s="289"/>
      <c r="F29" s="289"/>
      <c r="G29" s="289"/>
      <c r="H29" s="289"/>
    </row>
    <row r="30" spans="1:9" ht="21.75" x14ac:dyDescent="0.5">
      <c r="A30" s="198"/>
      <c r="B30" s="380"/>
      <c r="C30" s="380"/>
      <c r="D30" s="380"/>
      <c r="E30" s="380"/>
      <c r="F30" s="380"/>
      <c r="G30" s="380"/>
      <c r="H30" s="380"/>
      <c r="I30" s="380"/>
    </row>
    <row r="31" spans="1:9" ht="21.75" x14ac:dyDescent="0.5">
      <c r="A31" s="198"/>
      <c r="B31" s="380"/>
      <c r="C31" s="380"/>
      <c r="D31" s="380"/>
      <c r="E31" s="380"/>
      <c r="F31" s="380"/>
      <c r="G31" s="380"/>
      <c r="H31" s="380"/>
      <c r="I31" s="380"/>
    </row>
    <row r="32" spans="1:9" ht="21.75" x14ac:dyDescent="0.5">
      <c r="A32" s="198"/>
      <c r="B32" s="380"/>
      <c r="C32" s="380"/>
      <c r="D32" s="380"/>
      <c r="E32" s="380"/>
      <c r="F32" s="380"/>
      <c r="G32" s="380"/>
      <c r="H32" s="380"/>
      <c r="I32" s="380"/>
    </row>
    <row r="33" spans="1:14" ht="21.75" x14ac:dyDescent="0.5">
      <c r="A33" s="198"/>
      <c r="B33" s="380"/>
      <c r="C33" s="380"/>
      <c r="D33" s="380"/>
      <c r="E33" s="380"/>
      <c r="F33" s="380"/>
      <c r="G33" s="380"/>
      <c r="H33" s="380"/>
      <c r="I33" s="380"/>
      <c r="J33" s="380"/>
    </row>
    <row r="34" spans="1:14" ht="21.75" x14ac:dyDescent="0.5">
      <c r="A34" s="200"/>
      <c r="B34" s="380"/>
      <c r="C34" s="380"/>
      <c r="D34" s="380"/>
      <c r="E34" s="380"/>
      <c r="F34" s="380"/>
      <c r="G34" s="380"/>
      <c r="H34" s="380"/>
      <c r="I34" s="380"/>
      <c r="J34" s="380"/>
      <c r="K34" s="380"/>
      <c r="L34" s="380"/>
      <c r="M34" s="380"/>
      <c r="N34" s="380"/>
    </row>
    <row r="35" spans="1:14" ht="21.75" x14ac:dyDescent="0.5">
      <c r="A35" s="198"/>
      <c r="B35" s="380"/>
      <c r="C35" s="380"/>
      <c r="D35" s="380"/>
      <c r="E35" s="380"/>
      <c r="F35" s="380"/>
      <c r="G35" s="380"/>
      <c r="H35" s="380"/>
      <c r="I35" s="380"/>
    </row>
    <row r="36" spans="1:14" ht="21" x14ac:dyDescent="0.2">
      <c r="A36" s="202"/>
      <c r="B36" s="411"/>
      <c r="C36" s="411"/>
      <c r="D36" s="411"/>
      <c r="E36" s="411"/>
      <c r="F36" s="411"/>
      <c r="G36" s="411"/>
      <c r="H36" s="411"/>
      <c r="I36" s="411"/>
    </row>
    <row r="37" spans="1:14" ht="21" x14ac:dyDescent="0.2">
      <c r="A37" s="202"/>
      <c r="B37" s="411"/>
      <c r="C37" s="411"/>
      <c r="D37" s="411"/>
      <c r="E37" s="411"/>
      <c r="F37" s="411"/>
      <c r="G37" s="411"/>
      <c r="H37" s="411"/>
      <c r="I37" s="411"/>
    </row>
    <row r="38" spans="1:14" ht="21" x14ac:dyDescent="0.2">
      <c r="A38" s="184"/>
      <c r="B38" s="305"/>
      <c r="C38" s="305"/>
      <c r="D38" s="305"/>
      <c r="E38" s="305"/>
      <c r="F38" s="305"/>
      <c r="G38" s="305"/>
      <c r="H38" s="305"/>
      <c r="I38" s="305"/>
    </row>
  </sheetData>
  <mergeCells count="32">
    <mergeCell ref="A2:H2"/>
    <mergeCell ref="B25:I25"/>
    <mergeCell ref="B10:B15"/>
    <mergeCell ref="B22:I22"/>
    <mergeCell ref="B21:H21"/>
    <mergeCell ref="E4:E8"/>
    <mergeCell ref="F4:F8"/>
    <mergeCell ref="A16:C16"/>
    <mergeCell ref="B9:F9"/>
    <mergeCell ref="G4:G8"/>
    <mergeCell ref="B30:I30"/>
    <mergeCell ref="B31:I31"/>
    <mergeCell ref="B32:I32"/>
    <mergeCell ref="A1:H1"/>
    <mergeCell ref="A3:H3"/>
    <mergeCell ref="B4:B8"/>
    <mergeCell ref="C4:C8"/>
    <mergeCell ref="D4:D8"/>
    <mergeCell ref="A19:H19"/>
    <mergeCell ref="B26:I26"/>
    <mergeCell ref="B24:I24"/>
    <mergeCell ref="B28:I28"/>
    <mergeCell ref="B27:I27"/>
    <mergeCell ref="A29:H29"/>
    <mergeCell ref="A20:H20"/>
    <mergeCell ref="B23:I23"/>
    <mergeCell ref="B36:I36"/>
    <mergeCell ref="B38:I38"/>
    <mergeCell ref="B37:I37"/>
    <mergeCell ref="B33:J33"/>
    <mergeCell ref="B34:N34"/>
    <mergeCell ref="B35:I35"/>
  </mergeCells>
  <phoneticPr fontId="0" type="noConversion"/>
  <pageMargins left="0.48" right="0.52" top="0.75" bottom="0.75" header="0.3" footer="0.3"/>
  <pageSetup paperSize="9" scale="99" orientation="portrait" r:id="rId1"/>
  <rowBreaks count="1" manualBreakCount="1">
    <brk id="32" max="7" man="1"/>
  </rowBreaks>
  <colBreaks count="1" manualBreakCount="1">
    <brk id="8" max="1048575" man="1"/>
  </colBreaks>
  <ignoredErrors>
    <ignoredError sqref="E13:E16 D11:D13 G15:H15 D15:D16 G11:G14 H11:H1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view="pageBreakPreview" zoomScale="115" zoomScaleNormal="100" zoomScaleSheetLayoutView="115" workbookViewId="0">
      <selection activeCell="E14" sqref="E14"/>
    </sheetView>
  </sheetViews>
  <sheetFormatPr defaultRowHeight="14.25" x14ac:dyDescent="0.2"/>
  <cols>
    <col min="1" max="1" width="5.75" customWidth="1"/>
    <col min="2" max="2" width="6.125" customWidth="1"/>
    <col min="3" max="3" width="7.75" customWidth="1"/>
    <col min="4" max="4" width="7.125" customWidth="1"/>
    <col min="6" max="6" width="7.625" customWidth="1"/>
    <col min="7" max="7" width="7" customWidth="1"/>
    <col min="8" max="8" width="7.125" customWidth="1"/>
    <col min="9" max="9" width="7.75" customWidth="1"/>
    <col min="10" max="10" width="18.25" customWidth="1"/>
  </cols>
  <sheetData>
    <row r="1" spans="1:14" ht="21" x14ac:dyDescent="0.35">
      <c r="A1" s="270" t="str">
        <f>ปก!A9</f>
        <v>การรายงานผลการดำเนินงานระดับหลักสูตร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4" ht="21" x14ac:dyDescent="0.35">
      <c r="A2" s="270" t="str">
        <f>ปก!A10</f>
        <v xml:space="preserve">  หลักสูตร................................................ (รหัสหลักสูตร ………………………..)   สาขาวิชา………………………………..</v>
      </c>
      <c r="B2" s="270"/>
      <c r="C2" s="270"/>
      <c r="D2" s="270"/>
      <c r="E2" s="270"/>
      <c r="F2" s="270"/>
      <c r="G2" s="270"/>
      <c r="H2" s="270"/>
      <c r="I2" s="270"/>
      <c r="J2" s="270"/>
    </row>
    <row r="3" spans="1:14" ht="21" x14ac:dyDescent="0.35">
      <c r="A3" s="270" t="str">
        <f>ปก!A11</f>
        <v>คณะ/วิทยาลัย.......................................................  มหาวิทยาลัยเทคโนโลยีราชมงคลรัตนโกสินทร์</v>
      </c>
      <c r="B3" s="270"/>
      <c r="C3" s="270"/>
      <c r="D3" s="270"/>
      <c r="E3" s="270"/>
      <c r="F3" s="270"/>
      <c r="G3" s="270"/>
      <c r="H3" s="270"/>
      <c r="I3" s="270"/>
      <c r="J3" s="270"/>
    </row>
    <row r="4" spans="1:14" ht="21" x14ac:dyDescent="0.35">
      <c r="A4" s="270" t="str">
        <f>ปก!A12</f>
        <v>ประจำปีการศึกษา 2568</v>
      </c>
      <c r="B4" s="270"/>
      <c r="C4" s="270"/>
      <c r="D4" s="270"/>
      <c r="E4" s="270"/>
      <c r="F4" s="270"/>
      <c r="G4" s="270"/>
      <c r="H4" s="270"/>
      <c r="I4" s="270"/>
      <c r="J4" s="270"/>
    </row>
    <row r="5" spans="1:14" ht="22.5" customHeight="1" x14ac:dyDescent="0.35">
      <c r="A5" s="271" t="str">
        <f>ปก!D21</f>
        <v>วันที่......... เดือน.................. พ.ศ. 2569</v>
      </c>
      <c r="B5" s="271"/>
      <c r="C5" s="271"/>
      <c r="D5" s="271"/>
      <c r="E5" s="271"/>
      <c r="F5" s="271"/>
      <c r="G5" s="271"/>
      <c r="H5" s="271"/>
      <c r="I5" s="271"/>
      <c r="J5" s="271"/>
    </row>
    <row r="6" spans="1:14" ht="116.25" customHeight="1" x14ac:dyDescent="0.2">
      <c r="A6" s="269" t="s">
        <v>193</v>
      </c>
      <c r="B6" s="269"/>
      <c r="C6" s="269"/>
      <c r="D6" s="269"/>
      <c r="E6" s="269"/>
      <c r="F6" s="269"/>
      <c r="G6" s="269"/>
      <c r="H6" s="269"/>
      <c r="I6" s="269"/>
      <c r="J6" s="269"/>
      <c r="N6" t="s">
        <v>123</v>
      </c>
    </row>
    <row r="7" spans="1:14" ht="21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4" ht="21" x14ac:dyDescent="0.35">
      <c r="A8" s="15"/>
      <c r="B8" s="15"/>
      <c r="C8" s="15"/>
      <c r="D8" s="15"/>
      <c r="E8" s="15"/>
      <c r="F8" s="268" t="s">
        <v>108</v>
      </c>
      <c r="G8" s="268"/>
      <c r="H8" s="268"/>
      <c r="I8" s="268"/>
      <c r="J8" s="268"/>
    </row>
    <row r="9" spans="1:14" ht="21" x14ac:dyDescent="0.35">
      <c r="A9" s="15"/>
      <c r="B9" s="15"/>
      <c r="C9" s="15"/>
      <c r="D9" s="15"/>
      <c r="E9" s="15"/>
      <c r="F9" s="268" t="s">
        <v>189</v>
      </c>
      <c r="G9" s="268"/>
      <c r="H9" s="268"/>
      <c r="I9" s="268"/>
      <c r="J9" s="268"/>
    </row>
    <row r="10" spans="1:14" ht="21" x14ac:dyDescent="0.35">
      <c r="A10" s="15"/>
      <c r="B10" s="15"/>
      <c r="C10" s="15"/>
      <c r="D10" s="15"/>
      <c r="E10" s="15"/>
      <c r="F10" s="268" t="s">
        <v>143</v>
      </c>
      <c r="G10" s="268"/>
      <c r="H10" s="268"/>
      <c r="I10" s="268"/>
      <c r="J10" s="268"/>
    </row>
    <row r="11" spans="1:14" ht="21" x14ac:dyDescent="0.35">
      <c r="A11" s="247"/>
      <c r="B11" s="247"/>
      <c r="C11" s="247"/>
      <c r="D11" s="247"/>
      <c r="E11" s="247"/>
      <c r="F11" s="268" t="s">
        <v>108</v>
      </c>
      <c r="G11" s="268"/>
      <c r="H11" s="268"/>
      <c r="I11" s="268"/>
      <c r="J11" s="268"/>
    </row>
    <row r="12" spans="1:14" ht="21" x14ac:dyDescent="0.35">
      <c r="A12" s="247"/>
      <c r="B12" s="247"/>
      <c r="C12" s="247"/>
      <c r="D12" s="247"/>
      <c r="E12" s="247"/>
      <c r="F12" s="268" t="s">
        <v>190</v>
      </c>
      <c r="G12" s="268"/>
      <c r="H12" s="268"/>
      <c r="I12" s="268"/>
      <c r="J12" s="268"/>
    </row>
    <row r="13" spans="1:14" ht="21" x14ac:dyDescent="0.35">
      <c r="A13" s="247"/>
      <c r="B13" s="247"/>
      <c r="C13" s="247"/>
      <c r="D13" s="247"/>
      <c r="E13" s="247"/>
      <c r="F13" s="268" t="s">
        <v>106</v>
      </c>
      <c r="G13" s="268"/>
      <c r="H13" s="268"/>
      <c r="I13" s="268"/>
      <c r="J13" s="268"/>
    </row>
    <row r="14" spans="1:14" ht="21" x14ac:dyDescent="0.35">
      <c r="A14" s="247"/>
      <c r="B14" s="247"/>
      <c r="C14" s="247"/>
      <c r="D14" s="247"/>
      <c r="E14" s="247"/>
      <c r="F14" s="247"/>
      <c r="G14" s="247"/>
      <c r="H14" s="247"/>
      <c r="I14" s="247"/>
      <c r="J14" s="247"/>
    </row>
    <row r="15" spans="1:14" ht="21" x14ac:dyDescent="0.35">
      <c r="A15" s="247"/>
      <c r="B15" s="247"/>
      <c r="C15" s="247"/>
      <c r="D15" s="247"/>
      <c r="E15" s="247"/>
      <c r="F15" s="268" t="s">
        <v>108</v>
      </c>
      <c r="G15" s="268"/>
      <c r="H15" s="268"/>
      <c r="I15" s="268"/>
      <c r="J15" s="268"/>
    </row>
    <row r="16" spans="1:14" ht="21" x14ac:dyDescent="0.35">
      <c r="A16" s="247"/>
      <c r="B16" s="247"/>
      <c r="C16" s="247"/>
      <c r="D16" s="247"/>
      <c r="E16" s="247"/>
      <c r="F16" s="268" t="s">
        <v>191</v>
      </c>
      <c r="G16" s="268"/>
      <c r="H16" s="268"/>
      <c r="I16" s="268"/>
      <c r="J16" s="268"/>
    </row>
    <row r="17" spans="1:10" ht="21" x14ac:dyDescent="0.35">
      <c r="A17" s="15"/>
      <c r="B17" s="15"/>
      <c r="C17" s="15"/>
      <c r="D17" s="15"/>
      <c r="E17" s="15"/>
      <c r="F17" s="268" t="s">
        <v>106</v>
      </c>
      <c r="G17" s="268"/>
      <c r="H17" s="268"/>
      <c r="I17" s="268"/>
      <c r="J17" s="268"/>
    </row>
    <row r="18" spans="1:10" ht="21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21" x14ac:dyDescent="0.35">
      <c r="A19" s="15"/>
      <c r="B19" s="15"/>
      <c r="C19" s="15"/>
      <c r="D19" s="15"/>
      <c r="E19" s="15"/>
      <c r="F19" s="268" t="s">
        <v>108</v>
      </c>
      <c r="G19" s="268"/>
      <c r="H19" s="268"/>
      <c r="I19" s="268"/>
      <c r="J19" s="268"/>
    </row>
    <row r="20" spans="1:10" ht="21" x14ac:dyDescent="0.35">
      <c r="A20" s="15"/>
      <c r="B20" s="15"/>
      <c r="C20" s="15"/>
      <c r="D20" s="15"/>
      <c r="E20" s="15"/>
      <c r="F20" s="268" t="s">
        <v>192</v>
      </c>
      <c r="G20" s="268"/>
      <c r="H20" s="268"/>
      <c r="I20" s="268"/>
      <c r="J20" s="268"/>
    </row>
    <row r="21" spans="1:10" ht="21" x14ac:dyDescent="0.35">
      <c r="A21" s="15"/>
      <c r="B21" s="15"/>
      <c r="C21" s="15"/>
      <c r="D21" s="15"/>
      <c r="E21" s="15"/>
      <c r="F21" s="268" t="s">
        <v>142</v>
      </c>
      <c r="G21" s="268"/>
      <c r="H21" s="268"/>
      <c r="I21" s="268"/>
      <c r="J21" s="268"/>
    </row>
  </sheetData>
  <mergeCells count="18">
    <mergeCell ref="F10:J10"/>
    <mergeCell ref="A6:J6"/>
    <mergeCell ref="A1:J1"/>
    <mergeCell ref="A3:J3"/>
    <mergeCell ref="A4:J4"/>
    <mergeCell ref="A5:J5"/>
    <mergeCell ref="A2:J2"/>
    <mergeCell ref="F9:J9"/>
    <mergeCell ref="F8:J8"/>
    <mergeCell ref="F11:J11"/>
    <mergeCell ref="F12:J12"/>
    <mergeCell ref="F13:J13"/>
    <mergeCell ref="F21:J21"/>
    <mergeCell ref="F15:J15"/>
    <mergeCell ref="F16:J16"/>
    <mergeCell ref="F17:J17"/>
    <mergeCell ref="F19:J19"/>
    <mergeCell ref="F20:J20"/>
  </mergeCells>
  <phoneticPr fontId="10" type="noConversion"/>
  <pageMargins left="0.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view="pageBreakPreview" zoomScale="175" zoomScaleNormal="115" zoomScaleSheetLayoutView="175" workbookViewId="0">
      <selection activeCell="C3" sqref="C3"/>
    </sheetView>
  </sheetViews>
  <sheetFormatPr defaultRowHeight="14.25" x14ac:dyDescent="0.2"/>
  <cols>
    <col min="1" max="1" width="8.75" customWidth="1"/>
    <col min="2" max="2" width="23.875" customWidth="1"/>
    <col min="3" max="3" width="23.5" customWidth="1"/>
    <col min="4" max="4" width="14.625" customWidth="1"/>
    <col min="5" max="6" width="7.75" customWidth="1"/>
  </cols>
  <sheetData>
    <row r="1" spans="1:6" ht="21" x14ac:dyDescent="0.35">
      <c r="A1" s="271"/>
      <c r="B1" s="271"/>
      <c r="C1" s="271"/>
      <c r="D1" s="271"/>
      <c r="E1" s="271"/>
      <c r="F1" s="271"/>
    </row>
    <row r="2" spans="1:6" ht="21" x14ac:dyDescent="0.35">
      <c r="A2" s="270" t="s">
        <v>107</v>
      </c>
      <c r="B2" s="270"/>
      <c r="C2" s="270"/>
      <c r="D2" s="270"/>
      <c r="E2" s="270"/>
      <c r="F2" s="270"/>
    </row>
    <row r="3" spans="1:6" ht="21" x14ac:dyDescent="0.35">
      <c r="A3" s="16"/>
      <c r="B3" s="16"/>
      <c r="C3" s="16"/>
      <c r="D3" s="16"/>
      <c r="E3" s="16"/>
      <c r="F3" s="16"/>
    </row>
    <row r="4" spans="1:6" ht="21" x14ac:dyDescent="0.35">
      <c r="A4" s="13" t="s">
        <v>102</v>
      </c>
      <c r="B4" s="13" t="s">
        <v>104</v>
      </c>
      <c r="C4" s="13" t="s">
        <v>103</v>
      </c>
      <c r="D4" s="271" t="s">
        <v>105</v>
      </c>
      <c r="E4" s="271"/>
      <c r="F4" s="13"/>
    </row>
    <row r="5" spans="1:6" ht="25.5" customHeight="1" x14ac:dyDescent="0.35">
      <c r="A5" s="180">
        <v>1</v>
      </c>
      <c r="B5" s="174"/>
      <c r="C5" s="174"/>
      <c r="D5" s="274" t="s">
        <v>143</v>
      </c>
      <c r="E5" s="274"/>
      <c r="F5" s="17"/>
    </row>
    <row r="6" spans="1:6" ht="25.5" customHeight="1" x14ac:dyDescent="0.35">
      <c r="A6" s="180">
        <v>2</v>
      </c>
      <c r="B6" s="174"/>
      <c r="C6" s="174"/>
      <c r="D6" s="274" t="s">
        <v>106</v>
      </c>
      <c r="E6" s="274"/>
      <c r="F6" s="17"/>
    </row>
    <row r="7" spans="1:6" ht="27.75" customHeight="1" x14ac:dyDescent="0.35">
      <c r="A7" s="13">
        <v>3</v>
      </c>
      <c r="B7" s="174"/>
      <c r="C7" s="174"/>
      <c r="D7" s="273" t="s">
        <v>106</v>
      </c>
      <c r="E7" s="273"/>
    </row>
    <row r="8" spans="1:6" ht="21" x14ac:dyDescent="0.35">
      <c r="A8" s="13">
        <v>4</v>
      </c>
      <c r="B8" s="174"/>
      <c r="C8" s="174"/>
      <c r="D8" s="273" t="s">
        <v>142</v>
      </c>
      <c r="E8" s="273"/>
    </row>
    <row r="9" spans="1:6" ht="22.5" customHeight="1" x14ac:dyDescent="0.35">
      <c r="A9" s="14"/>
      <c r="B9" s="15"/>
      <c r="C9" s="15"/>
      <c r="D9" s="272"/>
      <c r="E9" s="272"/>
    </row>
  </sheetData>
  <mergeCells count="8">
    <mergeCell ref="D9:E9"/>
    <mergeCell ref="D7:E7"/>
    <mergeCell ref="D8:E8"/>
    <mergeCell ref="A1:F1"/>
    <mergeCell ref="A2:F2"/>
    <mergeCell ref="D4:E4"/>
    <mergeCell ref="D5:E5"/>
    <mergeCell ref="D6:E6"/>
  </mergeCells>
  <phoneticPr fontId="10" type="noConversion"/>
  <pageMargins left="0.75" right="0.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opLeftCell="A13" zoomScaleNormal="100" workbookViewId="0">
      <selection activeCell="F7" sqref="F7:H7"/>
    </sheetView>
  </sheetViews>
  <sheetFormatPr defaultRowHeight="14.25" x14ac:dyDescent="0.2"/>
  <cols>
    <col min="1" max="1" width="5.25" customWidth="1"/>
    <col min="2" max="2" width="43.25" customWidth="1"/>
    <col min="3" max="3" width="18.875" customWidth="1"/>
    <col min="4" max="4" width="6" customWidth="1"/>
    <col min="5" max="5" width="23.75" customWidth="1"/>
  </cols>
  <sheetData>
    <row r="1" spans="1:8" s="18" customFormat="1" ht="27.95" customHeight="1" x14ac:dyDescent="0.2">
      <c r="A1" s="277" t="s">
        <v>22</v>
      </c>
      <c r="B1" s="277"/>
      <c r="C1" s="277"/>
      <c r="D1" s="277"/>
      <c r="E1" s="277"/>
    </row>
    <row r="2" spans="1:8" s="18" customFormat="1" ht="27.95" customHeight="1" x14ac:dyDescent="0.35">
      <c r="A2" s="287" t="s">
        <v>121</v>
      </c>
      <c r="B2" s="287"/>
      <c r="C2" s="287"/>
      <c r="D2" s="287"/>
      <c r="E2" s="287"/>
    </row>
    <row r="3" spans="1:8" ht="19.5" customHeight="1" x14ac:dyDescent="0.35">
      <c r="A3" s="278"/>
      <c r="B3" s="278"/>
      <c r="C3" s="278"/>
      <c r="D3" s="278"/>
      <c r="E3" s="278"/>
    </row>
    <row r="4" spans="1:8" ht="27.75" customHeight="1" x14ac:dyDescent="0.35">
      <c r="A4" s="292" t="s">
        <v>122</v>
      </c>
      <c r="B4" s="295" t="s">
        <v>8</v>
      </c>
      <c r="C4" s="281" t="s">
        <v>9</v>
      </c>
      <c r="D4" s="282"/>
      <c r="E4" s="298" t="s">
        <v>10</v>
      </c>
      <c r="G4" t="s">
        <v>123</v>
      </c>
    </row>
    <row r="5" spans="1:8" ht="24" customHeight="1" x14ac:dyDescent="0.35">
      <c r="A5" s="293"/>
      <c r="B5" s="296"/>
      <c r="C5" s="285" t="s">
        <v>20</v>
      </c>
      <c r="D5" s="286"/>
      <c r="E5" s="299"/>
    </row>
    <row r="6" spans="1:8" ht="24" customHeight="1" x14ac:dyDescent="0.35">
      <c r="A6" s="294"/>
      <c r="B6" s="297"/>
      <c r="C6" s="283" t="s">
        <v>21</v>
      </c>
      <c r="D6" s="284"/>
      <c r="E6" s="300"/>
    </row>
    <row r="7" spans="1:8" ht="35.1" customHeight="1" x14ac:dyDescent="0.2">
      <c r="A7" s="133">
        <v>1</v>
      </c>
      <c r="B7" s="130" t="s">
        <v>147</v>
      </c>
      <c r="C7" s="279" t="s">
        <v>186</v>
      </c>
      <c r="D7" s="280"/>
      <c r="E7" s="129" t="s">
        <v>194</v>
      </c>
      <c r="F7" s="301" t="s">
        <v>148</v>
      </c>
      <c r="G7" s="302"/>
      <c r="H7" s="302"/>
    </row>
    <row r="8" spans="1:8" ht="35.1" customHeight="1" x14ac:dyDescent="0.2">
      <c r="A8" s="134">
        <v>2</v>
      </c>
      <c r="B8" s="131" t="s">
        <v>12</v>
      </c>
      <c r="C8" s="279" t="s">
        <v>186</v>
      </c>
      <c r="D8" s="280"/>
      <c r="E8" s="129"/>
      <c r="G8" t="s">
        <v>123</v>
      </c>
    </row>
    <row r="9" spans="1:8" ht="35.1" customHeight="1" x14ac:dyDescent="0.2">
      <c r="A9" s="135">
        <v>3</v>
      </c>
      <c r="B9" s="178" t="s">
        <v>11</v>
      </c>
      <c r="C9" s="279" t="s">
        <v>186</v>
      </c>
      <c r="D9" s="280"/>
      <c r="E9" s="129"/>
      <c r="F9" s="301" t="s">
        <v>156</v>
      </c>
      <c r="G9" s="303"/>
      <c r="H9" s="303"/>
    </row>
    <row r="10" spans="1:8" ht="34.5" customHeight="1" x14ac:dyDescent="0.2">
      <c r="A10" s="136">
        <v>4</v>
      </c>
      <c r="B10" s="132" t="s">
        <v>13</v>
      </c>
      <c r="C10" s="279" t="s">
        <v>186</v>
      </c>
      <c r="D10" s="280"/>
      <c r="E10" s="129"/>
      <c r="F10" s="304" t="s">
        <v>149</v>
      </c>
      <c r="G10" s="305"/>
      <c r="H10" s="305"/>
    </row>
    <row r="11" spans="1:8" ht="47.25" customHeight="1" x14ac:dyDescent="0.2">
      <c r="A11" s="71">
        <v>5</v>
      </c>
      <c r="B11" s="72" t="s">
        <v>14</v>
      </c>
      <c r="C11" s="275" t="s">
        <v>186</v>
      </c>
      <c r="D11" s="276"/>
      <c r="E11" s="69"/>
      <c r="F11" s="301" t="s">
        <v>150</v>
      </c>
      <c r="G11" s="302"/>
      <c r="H11" s="302"/>
    </row>
    <row r="12" spans="1:8" ht="35.1" customHeight="1" x14ac:dyDescent="0.2">
      <c r="A12" s="70">
        <v>6</v>
      </c>
      <c r="B12" s="72" t="s">
        <v>15</v>
      </c>
      <c r="C12" s="275" t="s">
        <v>186</v>
      </c>
      <c r="D12" s="276"/>
      <c r="E12" s="69"/>
    </row>
    <row r="13" spans="1:8" ht="35.1" customHeight="1" x14ac:dyDescent="0.2">
      <c r="A13" s="71">
        <v>7</v>
      </c>
      <c r="B13" s="68" t="s">
        <v>16</v>
      </c>
      <c r="C13" s="275" t="s">
        <v>186</v>
      </c>
      <c r="D13" s="276"/>
      <c r="E13" s="69"/>
    </row>
    <row r="14" spans="1:8" ht="35.1" customHeight="1" x14ac:dyDescent="0.2">
      <c r="A14" s="70">
        <v>8</v>
      </c>
      <c r="B14" s="68" t="s">
        <v>17</v>
      </c>
      <c r="C14" s="275" t="s">
        <v>186</v>
      </c>
      <c r="D14" s="276"/>
      <c r="E14" s="69"/>
    </row>
    <row r="15" spans="1:8" ht="42" x14ac:dyDescent="0.2">
      <c r="A15" s="71">
        <v>9</v>
      </c>
      <c r="B15" s="73" t="s">
        <v>18</v>
      </c>
      <c r="C15" s="275" t="s">
        <v>186</v>
      </c>
      <c r="D15" s="276"/>
      <c r="E15" s="69"/>
    </row>
    <row r="16" spans="1:8" ht="35.1" customHeight="1" x14ac:dyDescent="0.2">
      <c r="A16" s="134">
        <v>10</v>
      </c>
      <c r="B16" s="137" t="s">
        <v>19</v>
      </c>
      <c r="C16" s="279" t="s">
        <v>186</v>
      </c>
      <c r="D16" s="280"/>
      <c r="E16" s="3"/>
    </row>
    <row r="17" spans="1:6" ht="35.1" customHeight="1" x14ac:dyDescent="0.2">
      <c r="A17" s="290" t="s">
        <v>151</v>
      </c>
      <c r="B17" s="291"/>
      <c r="C17" s="167">
        <v>10</v>
      </c>
      <c r="D17" s="167" t="s">
        <v>141</v>
      </c>
      <c r="E17" s="167" t="str">
        <f>IF(C17&lt;10,"หลักสูตรไม่ได้มาตรฐาน","หลักสูตรได้มาตรฐาน")</f>
        <v>หลักสูตรได้มาตรฐาน</v>
      </c>
    </row>
    <row r="19" spans="1:6" x14ac:dyDescent="0.2">
      <c r="B19" t="s">
        <v>153</v>
      </c>
    </row>
    <row r="20" spans="1:6" x14ac:dyDescent="0.2">
      <c r="B20" t="s">
        <v>185</v>
      </c>
    </row>
    <row r="22" spans="1:6" ht="21" x14ac:dyDescent="0.2">
      <c r="B22" s="289" t="s">
        <v>157</v>
      </c>
      <c r="C22" s="289"/>
      <c r="D22" s="289"/>
      <c r="E22" s="289"/>
      <c r="F22" s="289"/>
    </row>
    <row r="23" spans="1:6" x14ac:dyDescent="0.2">
      <c r="B23" s="185"/>
      <c r="C23" s="185"/>
      <c r="D23" s="185"/>
      <c r="E23" s="185"/>
      <c r="F23" s="175"/>
    </row>
    <row r="24" spans="1:6" x14ac:dyDescent="0.2">
      <c r="B24" s="288"/>
      <c r="C24" s="288"/>
      <c r="D24" s="288"/>
      <c r="E24" s="288"/>
    </row>
    <row r="25" spans="1:6" x14ac:dyDescent="0.2">
      <c r="B25" s="186"/>
      <c r="C25" s="186"/>
      <c r="D25" s="186"/>
      <c r="E25" s="186"/>
    </row>
  </sheetData>
  <mergeCells count="26">
    <mergeCell ref="B24:E24"/>
    <mergeCell ref="B22:F22"/>
    <mergeCell ref="A17:B17"/>
    <mergeCell ref="A4:A6"/>
    <mergeCell ref="B4:B6"/>
    <mergeCell ref="E4:E6"/>
    <mergeCell ref="C9:D9"/>
    <mergeCell ref="C16:D16"/>
    <mergeCell ref="C10:D10"/>
    <mergeCell ref="C8:D8"/>
    <mergeCell ref="F7:H7"/>
    <mergeCell ref="F9:H9"/>
    <mergeCell ref="F10:H10"/>
    <mergeCell ref="F11:H11"/>
    <mergeCell ref="C15:D15"/>
    <mergeCell ref="C14:D14"/>
    <mergeCell ref="C13:D13"/>
    <mergeCell ref="C12:D12"/>
    <mergeCell ref="A1:E1"/>
    <mergeCell ref="A3:E3"/>
    <mergeCell ref="C7:D7"/>
    <mergeCell ref="C4:D4"/>
    <mergeCell ref="C11:D11"/>
    <mergeCell ref="C6:D6"/>
    <mergeCell ref="C5:D5"/>
    <mergeCell ref="A2:E2"/>
  </mergeCells>
  <phoneticPr fontId="0" type="noConversion"/>
  <pageMargins left="0.45" right="0.45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="115" zoomScaleNormal="115" workbookViewId="0">
      <selection activeCell="F8" sqref="F8"/>
    </sheetView>
  </sheetViews>
  <sheetFormatPr defaultColWidth="9.125" defaultRowHeight="21" x14ac:dyDescent="0.35"/>
  <cols>
    <col min="1" max="1" width="7.125" style="1" customWidth="1"/>
    <col min="2" max="2" width="46.75" style="1" customWidth="1"/>
    <col min="3" max="3" width="10.125" style="1" customWidth="1"/>
    <col min="4" max="4" width="7.75" style="1" customWidth="1"/>
    <col min="5" max="5" width="22.625" style="1" customWidth="1"/>
    <col min="6" max="6" width="31.875" style="1" customWidth="1"/>
    <col min="7" max="7" width="14.5" style="1" hidden="1" customWidth="1"/>
    <col min="8" max="8" width="14.75" style="1" hidden="1" customWidth="1"/>
    <col min="9" max="10" width="0" style="1" hidden="1" customWidth="1"/>
    <col min="11" max="16384" width="9.125" style="1"/>
  </cols>
  <sheetData>
    <row r="1" spans="1:11" ht="23.25" x14ac:dyDescent="0.35">
      <c r="A1" s="308" t="s">
        <v>23</v>
      </c>
      <c r="B1" s="308"/>
      <c r="C1" s="308"/>
      <c r="D1" s="308"/>
      <c r="E1" s="308"/>
    </row>
    <row r="2" spans="1:11" ht="45.75" customHeight="1" x14ac:dyDescent="0.35">
      <c r="A2" s="44" t="s">
        <v>124</v>
      </c>
      <c r="B2" s="44" t="s">
        <v>8</v>
      </c>
      <c r="C2" s="310" t="s">
        <v>25</v>
      </c>
      <c r="D2" s="311"/>
      <c r="E2" s="45" t="s">
        <v>26</v>
      </c>
    </row>
    <row r="3" spans="1:11" ht="41.25" customHeight="1" x14ac:dyDescent="0.35">
      <c r="A3" s="309">
        <v>2.1</v>
      </c>
      <c r="B3" s="173" t="s">
        <v>27</v>
      </c>
      <c r="C3" s="138"/>
      <c r="D3" s="139"/>
      <c r="E3" s="140"/>
      <c r="F3" s="306" t="s">
        <v>160</v>
      </c>
      <c r="G3" s="307"/>
      <c r="H3" s="307"/>
    </row>
    <row r="4" spans="1:11" ht="35.1" customHeight="1" x14ac:dyDescent="0.35">
      <c r="A4" s="309"/>
      <c r="B4" s="59" t="s">
        <v>132</v>
      </c>
      <c r="C4" s="188">
        <f>C3</f>
        <v>0</v>
      </c>
      <c r="D4" s="145" t="s">
        <v>29</v>
      </c>
      <c r="E4" s="168" t="s">
        <v>144</v>
      </c>
      <c r="F4" s="244" t="s">
        <v>183</v>
      </c>
    </row>
    <row r="5" spans="1:11" ht="42" customHeight="1" x14ac:dyDescent="0.35">
      <c r="A5" s="309">
        <v>2.2000000000000002</v>
      </c>
      <c r="B5" s="231" t="s">
        <v>161</v>
      </c>
      <c r="C5" s="312" t="s">
        <v>182</v>
      </c>
      <c r="D5" s="313"/>
      <c r="E5" s="228" t="s">
        <v>165</v>
      </c>
      <c r="F5" s="245" t="s">
        <v>179</v>
      </c>
      <c r="G5" s="170"/>
      <c r="H5" s="170"/>
    </row>
    <row r="6" spans="1:11" x14ac:dyDescent="0.35">
      <c r="A6" s="309"/>
      <c r="B6" s="207" t="s">
        <v>162</v>
      </c>
      <c r="C6" s="211"/>
      <c r="D6" s="208" t="s">
        <v>168</v>
      </c>
      <c r="E6" s="209"/>
      <c r="F6" s="210"/>
      <c r="G6" s="203"/>
      <c r="H6" s="203"/>
    </row>
    <row r="7" spans="1:11" s="216" customFormat="1" x14ac:dyDescent="0.35">
      <c r="A7" s="309"/>
      <c r="B7" s="207" t="s">
        <v>163</v>
      </c>
      <c r="C7" s="230"/>
      <c r="D7" s="208" t="s">
        <v>30</v>
      </c>
      <c r="E7" s="209"/>
      <c r="F7" s="210"/>
      <c r="G7" s="227" t="s">
        <v>167</v>
      </c>
      <c r="H7" s="203"/>
    </row>
    <row r="8" spans="1:11" ht="42" x14ac:dyDescent="0.35">
      <c r="A8" s="309"/>
      <c r="B8" s="207" t="s">
        <v>164</v>
      </c>
      <c r="C8" s="222" t="e">
        <f>(C6/C7)*100</f>
        <v>#DIV/0!</v>
      </c>
      <c r="D8" s="229" t="s">
        <v>116</v>
      </c>
      <c r="E8" s="209"/>
      <c r="F8" s="204"/>
      <c r="G8" s="214" t="s">
        <v>165</v>
      </c>
      <c r="H8" s="215">
        <v>40</v>
      </c>
      <c r="I8" s="223"/>
      <c r="J8" s="224"/>
    </row>
    <row r="9" spans="1:11" ht="35.1" customHeight="1" x14ac:dyDescent="0.35">
      <c r="A9" s="309"/>
      <c r="B9" s="212" t="s">
        <v>66</v>
      </c>
      <c r="C9" s="189" t="e">
        <f>IF(E5="ปริญญาโท",IF((C8*5)/40&gt;5,5,(C8*5)/40),IF(E5="ปริญญาเอก",IF((C8*5)/80&gt;5,5,(C8*5)/80),0))</f>
        <v>#DIV/0!</v>
      </c>
      <c r="D9" s="47" t="s">
        <v>29</v>
      </c>
      <c r="E9" s="181"/>
      <c r="F9" s="171"/>
      <c r="G9" s="225" t="s">
        <v>166</v>
      </c>
      <c r="H9" s="226">
        <v>80</v>
      </c>
      <c r="I9" s="170"/>
      <c r="J9" s="170"/>
      <c r="K9" s="170"/>
    </row>
    <row r="10" spans="1:11" ht="35.1" customHeight="1" x14ac:dyDescent="0.35">
      <c r="A10" s="317" t="s">
        <v>28</v>
      </c>
      <c r="B10" s="318"/>
      <c r="C10" s="141" t="e">
        <f>(C4+C9)/2</f>
        <v>#DIV/0!</v>
      </c>
      <c r="D10" s="142" t="s">
        <v>29</v>
      </c>
      <c r="E10" s="169"/>
    </row>
    <row r="11" spans="1:11" x14ac:dyDescent="0.35">
      <c r="G11" s="243" t="s">
        <v>177</v>
      </c>
    </row>
    <row r="12" spans="1:11" x14ac:dyDescent="0.35">
      <c r="A12" s="322" t="s">
        <v>109</v>
      </c>
      <c r="B12" s="322"/>
      <c r="C12" s="322"/>
      <c r="D12" s="322"/>
      <c r="E12" s="322"/>
      <c r="G12" s="243" t="s">
        <v>178</v>
      </c>
    </row>
    <row r="13" spans="1:11" x14ac:dyDescent="0.35">
      <c r="A13" s="289" t="s">
        <v>100</v>
      </c>
      <c r="B13" s="289"/>
      <c r="C13" s="289"/>
      <c r="D13" s="289"/>
      <c r="E13" s="289"/>
      <c r="G13" s="243" t="s">
        <v>179</v>
      </c>
    </row>
    <row r="14" spans="1:11" ht="23.25" x14ac:dyDescent="0.5">
      <c r="A14" s="12"/>
      <c r="B14" s="205"/>
      <c r="C14" s="166"/>
      <c r="D14" s="166"/>
      <c r="E14" s="166"/>
    </row>
    <row r="15" spans="1:11" ht="21.75" customHeight="1" x14ac:dyDescent="0.35">
      <c r="A15" s="321" t="s">
        <v>158</v>
      </c>
      <c r="B15" s="321"/>
      <c r="C15" s="321"/>
      <c r="D15" s="321"/>
      <c r="E15" s="321"/>
    </row>
    <row r="16" spans="1:11" ht="23.25" x14ac:dyDescent="0.5">
      <c r="A16" s="12"/>
      <c r="B16" s="323"/>
      <c r="C16" s="323"/>
      <c r="D16" s="323"/>
      <c r="E16" s="323"/>
    </row>
    <row r="17" spans="1:7" x14ac:dyDescent="0.35">
      <c r="A17" s="12"/>
      <c r="B17" s="315"/>
      <c r="C17" s="315"/>
      <c r="D17" s="315"/>
      <c r="E17" s="315"/>
    </row>
    <row r="18" spans="1:7" x14ac:dyDescent="0.35">
      <c r="A18" s="289" t="s">
        <v>101</v>
      </c>
      <c r="B18" s="289"/>
      <c r="C18" s="289"/>
      <c r="D18" s="289"/>
      <c r="E18" s="289"/>
    </row>
    <row r="19" spans="1:7" ht="24.75" customHeight="1" x14ac:dyDescent="0.35">
      <c r="A19" s="12">
        <v>1</v>
      </c>
      <c r="B19" s="319"/>
      <c r="C19" s="319"/>
      <c r="D19" s="319"/>
      <c r="E19" s="319"/>
      <c r="F19" s="319"/>
      <c r="G19" s="319"/>
    </row>
    <row r="20" spans="1:7" x14ac:dyDescent="0.35">
      <c r="A20" s="12"/>
      <c r="B20" s="316"/>
      <c r="C20" s="316"/>
      <c r="D20" s="316"/>
      <c r="E20" s="316"/>
    </row>
    <row r="21" spans="1:7" x14ac:dyDescent="0.35">
      <c r="A21" s="12"/>
      <c r="B21" s="315"/>
      <c r="C21" s="315"/>
      <c r="D21" s="315"/>
      <c r="E21" s="315"/>
    </row>
    <row r="22" spans="1:7" x14ac:dyDescent="0.35">
      <c r="B22" s="314"/>
      <c r="C22" s="314"/>
      <c r="D22" s="314"/>
      <c r="E22" s="314"/>
    </row>
    <row r="23" spans="1:7" x14ac:dyDescent="0.35">
      <c r="B23" s="314"/>
      <c r="C23" s="314"/>
      <c r="D23" s="314"/>
      <c r="E23" s="314"/>
    </row>
    <row r="24" spans="1:7" s="224" customFormat="1" x14ac:dyDescent="0.35">
      <c r="B24" s="320"/>
      <c r="C24" s="320"/>
      <c r="D24" s="320"/>
      <c r="E24" s="320"/>
    </row>
    <row r="25" spans="1:7" x14ac:dyDescent="0.35">
      <c r="B25" s="314"/>
      <c r="C25" s="314"/>
      <c r="D25" s="314"/>
      <c r="E25" s="314"/>
    </row>
    <row r="26" spans="1:7" x14ac:dyDescent="0.35">
      <c r="A26" s="213"/>
    </row>
  </sheetData>
  <mergeCells count="20">
    <mergeCell ref="B25:E25"/>
    <mergeCell ref="B21:E21"/>
    <mergeCell ref="A18:E18"/>
    <mergeCell ref="B20:E20"/>
    <mergeCell ref="A10:B10"/>
    <mergeCell ref="B19:G19"/>
    <mergeCell ref="B22:E22"/>
    <mergeCell ref="B23:E23"/>
    <mergeCell ref="B24:E24"/>
    <mergeCell ref="B17:E17"/>
    <mergeCell ref="A15:E15"/>
    <mergeCell ref="A12:E12"/>
    <mergeCell ref="A13:E13"/>
    <mergeCell ref="B16:E16"/>
    <mergeCell ref="F3:H3"/>
    <mergeCell ref="A1:E1"/>
    <mergeCell ref="A3:A4"/>
    <mergeCell ref="A5:A9"/>
    <mergeCell ref="C2:D2"/>
    <mergeCell ref="C5:D5"/>
  </mergeCells>
  <phoneticPr fontId="0" type="noConversion"/>
  <dataValidations count="2">
    <dataValidation type="list" allowBlank="1" showInputMessage="1" showErrorMessage="1" sqref="E5" xr:uid="{00000000-0002-0000-0400-000000000000}">
      <formula1>$G$7:$G$9</formula1>
    </dataValidation>
    <dataValidation type="list" allowBlank="1" showInputMessage="1" showErrorMessage="1" sqref="F5" xr:uid="{00000000-0002-0000-0400-000001000000}">
      <formula1>$G$11:$G$13</formula1>
    </dataValidation>
  </dataValidations>
  <pageMargins left="0.45" right="0.2" top="0.75" bottom="0.75" header="0.3" footer="0.3"/>
  <pageSetup paperSize="9" scale="85" orientation="portrait" r:id="rId1"/>
  <rowBreaks count="1" manualBreakCount="1">
    <brk id="22" max="4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topLeftCell="A10" zoomScale="115" zoomScaleNormal="115" workbookViewId="0">
      <selection activeCell="I15" sqref="I15"/>
    </sheetView>
  </sheetViews>
  <sheetFormatPr defaultColWidth="9.125" defaultRowHeight="21" x14ac:dyDescent="0.35"/>
  <cols>
    <col min="1" max="1" width="7.25" style="1" customWidth="1"/>
    <col min="2" max="2" width="45" style="1" customWidth="1"/>
    <col min="3" max="3" width="8.625" style="1" customWidth="1"/>
    <col min="4" max="4" width="7.5" style="1" customWidth="1"/>
    <col min="5" max="5" width="7.625" style="1" customWidth="1"/>
    <col min="6" max="6" width="6.875" style="1" customWidth="1"/>
    <col min="7" max="7" width="7" style="1" customWidth="1"/>
    <col min="8" max="16384" width="9.125" style="1"/>
  </cols>
  <sheetData>
    <row r="1" spans="1:8" ht="23.25" x14ac:dyDescent="0.35">
      <c r="A1" s="324" t="s">
        <v>38</v>
      </c>
      <c r="B1" s="324"/>
      <c r="C1" s="324"/>
      <c r="D1" s="324"/>
      <c r="E1" s="324"/>
      <c r="F1" s="324"/>
      <c r="G1" s="324"/>
    </row>
    <row r="2" spans="1:8" ht="42" customHeight="1" x14ac:dyDescent="0.35">
      <c r="A2" s="83" t="s">
        <v>124</v>
      </c>
      <c r="B2" s="44" t="s">
        <v>8</v>
      </c>
      <c r="C2" s="310" t="s">
        <v>25</v>
      </c>
      <c r="D2" s="311"/>
      <c r="E2" s="337" t="s">
        <v>26</v>
      </c>
      <c r="F2" s="338"/>
      <c r="G2" s="339"/>
    </row>
    <row r="3" spans="1:8" ht="22.5" customHeight="1" x14ac:dyDescent="0.35">
      <c r="A3" s="333">
        <v>3.1</v>
      </c>
      <c r="B3" s="84" t="s">
        <v>32</v>
      </c>
      <c r="C3" s="88"/>
      <c r="D3" s="89"/>
      <c r="E3" s="346"/>
      <c r="F3" s="347"/>
      <c r="G3" s="348"/>
      <c r="H3" s="204"/>
    </row>
    <row r="4" spans="1:8" ht="23.25" customHeight="1" x14ac:dyDescent="0.35">
      <c r="A4" s="334"/>
      <c r="B4" s="85" t="s">
        <v>120</v>
      </c>
      <c r="C4" s="20"/>
      <c r="D4" s="90"/>
      <c r="E4" s="349" t="s">
        <v>123</v>
      </c>
      <c r="F4" s="350"/>
      <c r="G4" s="351"/>
    </row>
    <row r="5" spans="1:8" ht="21.75" customHeight="1" x14ac:dyDescent="0.35">
      <c r="A5" s="334"/>
      <c r="B5" s="86" t="s">
        <v>32</v>
      </c>
      <c r="C5" s="20"/>
      <c r="D5" s="21"/>
      <c r="E5" s="352"/>
      <c r="F5" s="353"/>
      <c r="G5" s="354"/>
    </row>
    <row r="6" spans="1:8" ht="24" customHeight="1" x14ac:dyDescent="0.35">
      <c r="A6" s="334"/>
      <c r="B6" s="87" t="s">
        <v>33</v>
      </c>
      <c r="C6" s="22"/>
      <c r="D6" s="91"/>
      <c r="E6" s="343"/>
      <c r="F6" s="344"/>
      <c r="G6" s="345"/>
    </row>
    <row r="7" spans="1:8" ht="24" customHeight="1" x14ac:dyDescent="0.35">
      <c r="A7" s="335"/>
      <c r="B7" s="74" t="s">
        <v>127</v>
      </c>
      <c r="C7" s="190"/>
      <c r="D7" s="76" t="s">
        <v>29</v>
      </c>
      <c r="E7" s="330"/>
      <c r="F7" s="331"/>
      <c r="G7" s="332"/>
    </row>
    <row r="8" spans="1:8" ht="25.5" customHeight="1" x14ac:dyDescent="0.35">
      <c r="A8" s="336">
        <v>3.2</v>
      </c>
      <c r="B8" s="92" t="s">
        <v>34</v>
      </c>
      <c r="C8" s="95"/>
      <c r="D8" s="23"/>
      <c r="E8" s="327"/>
      <c r="F8" s="328"/>
      <c r="G8" s="329"/>
      <c r="H8" s="204"/>
    </row>
    <row r="9" spans="1:8" ht="25.5" customHeight="1" x14ac:dyDescent="0.35">
      <c r="A9" s="336"/>
      <c r="B9" s="93" t="s">
        <v>120</v>
      </c>
      <c r="C9" s="20"/>
      <c r="D9" s="90"/>
      <c r="E9" s="340"/>
      <c r="F9" s="341"/>
      <c r="G9" s="342"/>
    </row>
    <row r="10" spans="1:8" ht="46.5" customHeight="1" x14ac:dyDescent="0.35">
      <c r="A10" s="336"/>
      <c r="B10" s="86" t="s">
        <v>184</v>
      </c>
      <c r="C10" s="20"/>
      <c r="D10" s="21"/>
      <c r="E10" s="340"/>
      <c r="F10" s="341"/>
      <c r="G10" s="342"/>
    </row>
    <row r="11" spans="1:8" ht="45.75" customHeight="1" x14ac:dyDescent="0.35">
      <c r="A11" s="336"/>
      <c r="B11" s="87" t="s">
        <v>35</v>
      </c>
      <c r="C11" s="22"/>
      <c r="D11" s="91"/>
      <c r="E11" s="355"/>
      <c r="F11" s="356"/>
      <c r="G11" s="357"/>
    </row>
    <row r="12" spans="1:8" ht="25.5" customHeight="1" x14ac:dyDescent="0.35">
      <c r="A12" s="336"/>
      <c r="B12" s="74" t="s">
        <v>128</v>
      </c>
      <c r="C12" s="191"/>
      <c r="D12" s="76" t="s">
        <v>29</v>
      </c>
      <c r="E12" s="359"/>
      <c r="F12" s="360"/>
      <c r="G12" s="361"/>
      <c r="H12" s="1">
        <v>3</v>
      </c>
    </row>
    <row r="13" spans="1:8" ht="24" customHeight="1" x14ac:dyDescent="0.35">
      <c r="A13" s="333">
        <v>3.3</v>
      </c>
      <c r="B13" s="96" t="s">
        <v>36</v>
      </c>
      <c r="C13" s="95"/>
      <c r="D13" s="23"/>
      <c r="E13" s="368" t="s">
        <v>131</v>
      </c>
      <c r="F13" s="369"/>
      <c r="G13" s="370"/>
    </row>
    <row r="14" spans="1:8" ht="21.75" customHeight="1" x14ac:dyDescent="0.35">
      <c r="A14" s="334"/>
      <c r="B14" s="85" t="s">
        <v>120</v>
      </c>
      <c r="C14" s="20"/>
      <c r="D14" s="90"/>
      <c r="E14" s="82">
        <v>2566</v>
      </c>
      <c r="F14" s="82">
        <v>2567</v>
      </c>
      <c r="G14" s="82">
        <v>2568</v>
      </c>
    </row>
    <row r="15" spans="1:8" ht="24.75" customHeight="1" x14ac:dyDescent="0.35">
      <c r="A15" s="334"/>
      <c r="B15" s="97" t="s">
        <v>145</v>
      </c>
      <c r="C15" s="28"/>
      <c r="D15" s="99"/>
      <c r="E15" s="182"/>
      <c r="F15" s="182"/>
      <c r="G15" s="182"/>
    </row>
    <row r="16" spans="1:8" ht="24.75" customHeight="1" x14ac:dyDescent="0.35">
      <c r="A16" s="334"/>
      <c r="B16" s="86" t="s">
        <v>146</v>
      </c>
      <c r="C16" s="20"/>
      <c r="D16" s="21"/>
      <c r="E16" s="117"/>
      <c r="F16" s="182"/>
      <c r="G16" s="182"/>
      <c r="H16" s="204" t="s">
        <v>188</v>
      </c>
    </row>
    <row r="17" spans="1:8" ht="24" customHeight="1" x14ac:dyDescent="0.35">
      <c r="A17" s="334"/>
      <c r="B17" s="86" t="s">
        <v>130</v>
      </c>
      <c r="C17" s="20"/>
      <c r="D17" s="21"/>
      <c r="E17" s="196"/>
      <c r="F17" s="196"/>
      <c r="G17" s="196"/>
      <c r="H17" s="187"/>
    </row>
    <row r="18" spans="1:8" ht="23.25" customHeight="1" x14ac:dyDescent="0.35">
      <c r="A18" s="334"/>
      <c r="B18" s="98" t="s">
        <v>152</v>
      </c>
      <c r="C18" s="22"/>
      <c r="D18" s="91"/>
      <c r="E18" s="248" t="s">
        <v>187</v>
      </c>
      <c r="F18" s="248" t="s">
        <v>187</v>
      </c>
      <c r="G18" s="41" t="s">
        <v>187</v>
      </c>
    </row>
    <row r="19" spans="1:8" ht="23.25" customHeight="1" x14ac:dyDescent="0.35">
      <c r="A19" s="335"/>
      <c r="B19" s="75" t="s">
        <v>129</v>
      </c>
      <c r="C19" s="191"/>
      <c r="D19" s="76" t="s">
        <v>29</v>
      </c>
      <c r="E19" s="362"/>
      <c r="F19" s="363"/>
      <c r="G19" s="364"/>
    </row>
    <row r="20" spans="1:8" ht="27.95" customHeight="1" x14ac:dyDescent="0.35">
      <c r="A20" s="325" t="s">
        <v>37</v>
      </c>
      <c r="B20" s="326"/>
      <c r="C20" s="143">
        <f>(C7+C12+C19)/3</f>
        <v>0</v>
      </c>
      <c r="D20" s="144" t="s">
        <v>29</v>
      </c>
      <c r="E20" s="48"/>
      <c r="F20" s="48"/>
      <c r="G20" s="48"/>
    </row>
    <row r="21" spans="1:8" ht="9.9499999999999993" customHeight="1" x14ac:dyDescent="0.35"/>
    <row r="22" spans="1:8" ht="24" customHeight="1" x14ac:dyDescent="0.35">
      <c r="A22" s="322" t="s">
        <v>110</v>
      </c>
      <c r="B22" s="322"/>
      <c r="C22" s="322"/>
      <c r="D22" s="322"/>
      <c r="E22" s="322"/>
      <c r="F22" s="322"/>
      <c r="G22" s="322"/>
    </row>
    <row r="23" spans="1:8" ht="24" customHeight="1" x14ac:dyDescent="0.35">
      <c r="A23" s="289" t="s">
        <v>100</v>
      </c>
      <c r="B23" s="289"/>
      <c r="C23" s="289"/>
      <c r="D23" s="289"/>
      <c r="E23" s="289"/>
      <c r="F23" s="289"/>
      <c r="G23" s="289"/>
    </row>
    <row r="24" spans="1:8" ht="21.75" x14ac:dyDescent="0.35">
      <c r="A24" s="12"/>
      <c r="B24" s="371"/>
      <c r="C24" s="371"/>
      <c r="D24" s="371"/>
      <c r="E24" s="371"/>
      <c r="F24" s="371"/>
      <c r="G24" s="371"/>
    </row>
    <row r="25" spans="1:8" x14ac:dyDescent="0.35">
      <c r="A25" s="12"/>
      <c r="B25" s="166"/>
      <c r="C25" s="166"/>
      <c r="D25" s="166"/>
      <c r="E25" s="166"/>
    </row>
    <row r="26" spans="1:8" x14ac:dyDescent="0.35">
      <c r="A26" s="12"/>
      <c r="B26" s="315"/>
      <c r="C26" s="315"/>
      <c r="D26" s="315"/>
      <c r="E26" s="315"/>
    </row>
    <row r="27" spans="1:8" ht="24" customHeight="1" x14ac:dyDescent="0.35">
      <c r="A27" s="289" t="s">
        <v>101</v>
      </c>
      <c r="B27" s="289"/>
      <c r="C27" s="289"/>
      <c r="D27" s="289"/>
      <c r="E27" s="289"/>
      <c r="F27" s="289"/>
      <c r="G27" s="289"/>
    </row>
    <row r="28" spans="1:8" ht="23.25" x14ac:dyDescent="0.5">
      <c r="A28" s="12"/>
      <c r="B28" s="323"/>
      <c r="C28" s="323"/>
      <c r="D28" s="323"/>
      <c r="E28" s="323"/>
      <c r="F28" s="323"/>
      <c r="G28" s="323"/>
      <c r="H28" s="166"/>
    </row>
    <row r="29" spans="1:8" ht="19.5" customHeight="1" x14ac:dyDescent="0.35">
      <c r="A29" s="321" t="s">
        <v>159</v>
      </c>
      <c r="B29" s="321"/>
      <c r="C29" s="321"/>
      <c r="D29" s="321"/>
      <c r="E29" s="321"/>
      <c r="F29" s="321"/>
      <c r="G29" s="321"/>
      <c r="H29" s="166"/>
    </row>
    <row r="30" spans="1:8" ht="23.25" x14ac:dyDescent="0.5">
      <c r="A30" s="13"/>
      <c r="B30" s="366"/>
      <c r="C30" s="367"/>
      <c r="D30" s="367"/>
      <c r="E30" s="367"/>
      <c r="F30" s="367"/>
      <c r="G30" s="367"/>
    </row>
    <row r="31" spans="1:8" x14ac:dyDescent="0.35">
      <c r="A31" s="116"/>
      <c r="B31" s="365"/>
      <c r="C31" s="365"/>
      <c r="D31" s="365"/>
      <c r="E31" s="365"/>
      <c r="F31" s="365"/>
      <c r="G31" s="365"/>
    </row>
    <row r="32" spans="1:8" x14ac:dyDescent="0.35">
      <c r="B32" s="172"/>
      <c r="C32" s="172"/>
      <c r="D32" s="172"/>
      <c r="E32" s="172"/>
      <c r="F32" s="172"/>
      <c r="G32" s="172"/>
    </row>
    <row r="33" spans="2:7" x14ac:dyDescent="0.35">
      <c r="B33" s="358"/>
      <c r="C33" s="358"/>
      <c r="D33" s="358"/>
      <c r="E33" s="358"/>
      <c r="F33" s="358"/>
      <c r="G33" s="358"/>
    </row>
  </sheetData>
  <mergeCells count="29">
    <mergeCell ref="B33:G33"/>
    <mergeCell ref="E12:G12"/>
    <mergeCell ref="A27:G27"/>
    <mergeCell ref="E19:G19"/>
    <mergeCell ref="B31:G31"/>
    <mergeCell ref="A29:G29"/>
    <mergeCell ref="B30:G30"/>
    <mergeCell ref="E13:G13"/>
    <mergeCell ref="A13:A19"/>
    <mergeCell ref="A22:G22"/>
    <mergeCell ref="B26:E26"/>
    <mergeCell ref="A23:G23"/>
    <mergeCell ref="B24:G24"/>
    <mergeCell ref="B28:G28"/>
    <mergeCell ref="A1:G1"/>
    <mergeCell ref="A20:B20"/>
    <mergeCell ref="E8:G8"/>
    <mergeCell ref="E7:G7"/>
    <mergeCell ref="C2:D2"/>
    <mergeCell ref="A3:A7"/>
    <mergeCell ref="A8:A12"/>
    <mergeCell ref="E2:G2"/>
    <mergeCell ref="E10:G10"/>
    <mergeCell ref="E6:G6"/>
    <mergeCell ref="E3:G3"/>
    <mergeCell ref="E4:G4"/>
    <mergeCell ref="E5:G5"/>
    <mergeCell ref="E9:G9"/>
    <mergeCell ref="E11:G11"/>
  </mergeCells>
  <phoneticPr fontId="0" type="noConversion"/>
  <pageMargins left="0.2" right="0.2" top="0.25" bottom="0.2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6"/>
  <sheetViews>
    <sheetView topLeftCell="B28" zoomScale="115" zoomScaleNormal="115" workbookViewId="0">
      <selection activeCell="H30" sqref="H30"/>
    </sheetView>
  </sheetViews>
  <sheetFormatPr defaultColWidth="9.125" defaultRowHeight="21" x14ac:dyDescent="0.35"/>
  <cols>
    <col min="1" max="1" width="7.125" style="1" customWidth="1"/>
    <col min="2" max="2" width="50.5" style="1" customWidth="1"/>
    <col min="3" max="3" width="7.5" style="1" customWidth="1"/>
    <col min="4" max="4" width="7.75" style="1" customWidth="1"/>
    <col min="5" max="5" width="7.125" style="1" customWidth="1"/>
    <col min="6" max="6" width="6.75" style="1" customWidth="1"/>
    <col min="7" max="7" width="6.875" style="1" customWidth="1"/>
    <col min="8" max="8" width="20.375" style="1" customWidth="1"/>
    <col min="9" max="9" width="4.375" style="1" customWidth="1"/>
    <col min="10" max="10" width="9.125" style="1" customWidth="1"/>
    <col min="11" max="12" width="9.125" style="1" hidden="1" customWidth="1"/>
    <col min="13" max="13" width="0" style="1" hidden="1" customWidth="1"/>
    <col min="14" max="16384" width="9.125" style="1"/>
  </cols>
  <sheetData>
    <row r="1" spans="1:10" ht="23.25" x14ac:dyDescent="0.35">
      <c r="A1" s="324" t="s">
        <v>40</v>
      </c>
      <c r="B1" s="324"/>
      <c r="C1" s="324"/>
      <c r="D1" s="324"/>
      <c r="E1" s="324"/>
    </row>
    <row r="2" spans="1:10" ht="32.25" customHeight="1" x14ac:dyDescent="0.35">
      <c r="A2" s="44" t="s">
        <v>124</v>
      </c>
      <c r="B2" s="44" t="s">
        <v>8</v>
      </c>
      <c r="C2" s="310" t="s">
        <v>25</v>
      </c>
      <c r="D2" s="311"/>
      <c r="E2" s="337" t="s">
        <v>26</v>
      </c>
      <c r="F2" s="338"/>
      <c r="G2" s="339"/>
    </row>
    <row r="3" spans="1:10" ht="24.95" customHeight="1" x14ac:dyDescent="0.35">
      <c r="A3" s="333">
        <v>4.0999999999999996</v>
      </c>
      <c r="B3" s="96" t="s">
        <v>39</v>
      </c>
      <c r="C3" s="100"/>
      <c r="D3" s="23"/>
      <c r="E3" s="376"/>
      <c r="F3" s="376"/>
      <c r="G3" s="376"/>
    </row>
    <row r="4" spans="1:10" ht="24.95" customHeight="1" x14ac:dyDescent="0.35">
      <c r="A4" s="374"/>
      <c r="B4" s="85" t="s">
        <v>120</v>
      </c>
      <c r="C4" s="26"/>
      <c r="D4" s="90"/>
      <c r="E4" s="375"/>
      <c r="F4" s="375"/>
      <c r="G4" s="375"/>
      <c r="H4" s="204"/>
    </row>
    <row r="5" spans="1:10" ht="24.95" customHeight="1" x14ac:dyDescent="0.35">
      <c r="A5" s="374"/>
      <c r="B5" s="183" t="s">
        <v>41</v>
      </c>
      <c r="C5" s="26"/>
      <c r="D5" s="21"/>
      <c r="E5" s="375"/>
      <c r="F5" s="375"/>
      <c r="G5" s="375"/>
    </row>
    <row r="6" spans="1:10" ht="24.95" customHeight="1" x14ac:dyDescent="0.35">
      <c r="A6" s="374"/>
      <c r="B6" s="94" t="s">
        <v>42</v>
      </c>
      <c r="C6" s="26"/>
      <c r="D6" s="21"/>
      <c r="E6" s="375"/>
      <c r="F6" s="375"/>
      <c r="G6" s="375"/>
    </row>
    <row r="7" spans="1:10" ht="24.95" customHeight="1" x14ac:dyDescent="0.35">
      <c r="A7" s="374"/>
      <c r="B7" s="87" t="s">
        <v>43</v>
      </c>
      <c r="C7" s="27"/>
      <c r="D7" s="91"/>
      <c r="E7" s="375"/>
      <c r="F7" s="375"/>
      <c r="G7" s="375"/>
    </row>
    <row r="8" spans="1:10" ht="24.95" customHeight="1" x14ac:dyDescent="0.35">
      <c r="A8" s="335"/>
      <c r="B8" s="150" t="s">
        <v>133</v>
      </c>
      <c r="C8" s="188"/>
      <c r="D8" s="151" t="s">
        <v>29</v>
      </c>
      <c r="E8" s="385"/>
      <c r="F8" s="386"/>
      <c r="G8" s="387"/>
    </row>
    <row r="9" spans="1:10" ht="24.95" customHeight="1" x14ac:dyDescent="0.35">
      <c r="A9" s="333">
        <v>4.2</v>
      </c>
      <c r="B9" s="34" t="s">
        <v>45</v>
      </c>
      <c r="C9" s="29"/>
      <c r="D9" s="30"/>
      <c r="E9" s="375"/>
      <c r="F9" s="375"/>
      <c r="G9" s="375"/>
    </row>
    <row r="10" spans="1:10" ht="24.95" customHeight="1" x14ac:dyDescent="0.35">
      <c r="A10" s="334"/>
      <c r="B10" s="218" t="s">
        <v>169</v>
      </c>
      <c r="C10" s="31" t="e">
        <f>C11*100/C12</f>
        <v>#DIV/0!</v>
      </c>
      <c r="D10" s="77" t="s">
        <v>31</v>
      </c>
      <c r="E10" s="377"/>
      <c r="F10" s="377"/>
      <c r="G10" s="377"/>
      <c r="H10" s="204" t="str">
        <f>'องค์ประกอบที่ 2'!E5</f>
        <v>ปริญญาโท</v>
      </c>
      <c r="I10" s="204"/>
      <c r="J10" s="204">
        <f>IF(H10="ปริญญาตรี",20,IF(H10="ปริญญาโท",60,IF(H10="ปริญญาเอก",100,0)))</f>
        <v>60</v>
      </c>
    </row>
    <row r="11" spans="1:10" ht="24.95" customHeight="1" x14ac:dyDescent="0.35">
      <c r="A11" s="334"/>
      <c r="B11" s="19" t="s">
        <v>118</v>
      </c>
      <c r="C11" s="119"/>
      <c r="D11" s="78" t="s">
        <v>30</v>
      </c>
      <c r="E11" s="377"/>
      <c r="F11" s="377"/>
      <c r="G11" s="377"/>
      <c r="H11" s="204"/>
      <c r="I11" s="204"/>
      <c r="J11" s="204"/>
    </row>
    <row r="12" spans="1:10" ht="24.95" customHeight="1" x14ac:dyDescent="0.35">
      <c r="A12" s="334"/>
      <c r="B12" s="19" t="s">
        <v>117</v>
      </c>
      <c r="C12" s="119"/>
      <c r="D12" s="78" t="s">
        <v>30</v>
      </c>
      <c r="E12" s="352"/>
      <c r="F12" s="353"/>
      <c r="G12" s="354"/>
      <c r="H12" s="204"/>
      <c r="I12" s="204"/>
      <c r="J12" s="204"/>
    </row>
    <row r="13" spans="1:10" ht="24.95" customHeight="1" x14ac:dyDescent="0.35">
      <c r="A13" s="334"/>
      <c r="B13" s="232" t="s">
        <v>66</v>
      </c>
      <c r="C13" s="246" t="e">
        <f>IF(C10&gt;=J10,5,IF(C10,(C10*5)/J10,0))</f>
        <v>#DIV/0!</v>
      </c>
      <c r="D13" s="121" t="s">
        <v>29</v>
      </c>
      <c r="E13" s="343"/>
      <c r="F13" s="344"/>
      <c r="G13" s="345"/>
      <c r="H13" s="204"/>
      <c r="I13" s="204"/>
      <c r="J13" s="204"/>
    </row>
    <row r="14" spans="1:10" ht="24.95" customHeight="1" x14ac:dyDescent="0.35">
      <c r="A14" s="334"/>
      <c r="B14" s="219" t="s">
        <v>170</v>
      </c>
      <c r="C14" s="32" t="e">
        <f>C15*100/C16</f>
        <v>#DIV/0!</v>
      </c>
      <c r="D14" s="79" t="s">
        <v>31</v>
      </c>
      <c r="E14" s="346"/>
      <c r="F14" s="347"/>
      <c r="G14" s="348"/>
      <c r="H14" s="204" t="str">
        <f>'องค์ประกอบที่ 2'!E5</f>
        <v>ปริญญาโท</v>
      </c>
      <c r="I14" s="204"/>
      <c r="J14" s="204">
        <f>IF(H10="ปริญญาตรี",60,IF(H10="ปริญญาโท",80,IF(H10="ปริญญาเอก",100,0)))</f>
        <v>80</v>
      </c>
    </row>
    <row r="15" spans="1:10" ht="24.95" customHeight="1" x14ac:dyDescent="0.35">
      <c r="A15" s="334"/>
      <c r="B15" s="19" t="s">
        <v>119</v>
      </c>
      <c r="C15" s="119"/>
      <c r="D15" s="78" t="s">
        <v>30</v>
      </c>
      <c r="E15" s="340"/>
      <c r="F15" s="341"/>
      <c r="G15" s="342"/>
    </row>
    <row r="16" spans="1:10" ht="24.95" customHeight="1" x14ac:dyDescent="0.35">
      <c r="A16" s="334"/>
      <c r="B16" s="19" t="s">
        <v>117</v>
      </c>
      <c r="C16" s="119"/>
      <c r="D16" s="78" t="s">
        <v>30</v>
      </c>
      <c r="E16" s="340"/>
      <c r="F16" s="341"/>
      <c r="G16" s="342"/>
    </row>
    <row r="17" spans="1:11" ht="24.95" customHeight="1" x14ac:dyDescent="0.35">
      <c r="A17" s="334"/>
      <c r="B17" s="232" t="s">
        <v>66</v>
      </c>
      <c r="C17" s="122" t="e">
        <f>IF(C14&gt;=J14,5,IF(C14,(C14*5)/J14,0))</f>
        <v>#DIV/0!</v>
      </c>
      <c r="D17" s="121" t="s">
        <v>29</v>
      </c>
      <c r="E17" s="343"/>
      <c r="F17" s="344"/>
      <c r="G17" s="345"/>
    </row>
    <row r="18" spans="1:11" ht="24.95" customHeight="1" x14ac:dyDescent="0.35">
      <c r="A18" s="334"/>
      <c r="B18" s="220" t="s">
        <v>171</v>
      </c>
      <c r="C18" s="33"/>
      <c r="D18" s="80"/>
      <c r="E18" s="327"/>
      <c r="F18" s="328"/>
      <c r="G18" s="329"/>
      <c r="H18" s="204" t="str">
        <f>'องค์ประกอบที่ 2'!E5</f>
        <v>ปริญญาโท</v>
      </c>
      <c r="J18" s="204">
        <f>IF(H10="ปริญญาตรี",20,IF(H10="ปริญญาโท",40,IF(H10="ปริญญาเอก",60,0)))</f>
        <v>40</v>
      </c>
    </row>
    <row r="19" spans="1:11" ht="45" customHeight="1" x14ac:dyDescent="0.35">
      <c r="A19" s="334"/>
      <c r="B19" s="19" t="s">
        <v>125</v>
      </c>
      <c r="C19" s="197"/>
      <c r="D19" s="81"/>
      <c r="E19" s="340"/>
      <c r="F19" s="341"/>
      <c r="G19" s="342"/>
    </row>
    <row r="20" spans="1:11" ht="24.95" customHeight="1" x14ac:dyDescent="0.35">
      <c r="A20" s="334"/>
      <c r="B20" s="19" t="s">
        <v>117</v>
      </c>
      <c r="C20" s="119"/>
      <c r="D20" s="78" t="s">
        <v>30</v>
      </c>
      <c r="E20" s="340"/>
      <c r="F20" s="341"/>
      <c r="G20" s="342"/>
    </row>
    <row r="21" spans="1:11" ht="45.75" customHeight="1" x14ac:dyDescent="0.35">
      <c r="A21" s="334"/>
      <c r="B21" s="25" t="s">
        <v>44</v>
      </c>
      <c r="C21" s="31" t="e">
        <f>C19/C20*100</f>
        <v>#DIV/0!</v>
      </c>
      <c r="D21" s="77" t="s">
        <v>31</v>
      </c>
      <c r="E21" s="340"/>
      <c r="F21" s="341"/>
      <c r="G21" s="342"/>
    </row>
    <row r="22" spans="1:11" ht="24.95" customHeight="1" x14ac:dyDescent="0.35">
      <c r="A22" s="334"/>
      <c r="B22" s="233" t="s">
        <v>175</v>
      </c>
      <c r="C22" s="120" t="e">
        <f>IF(C21&gt;=J18,5,IF(C21,(C21*5)/J18,0))</f>
        <v>#DIV/0!</v>
      </c>
      <c r="D22" s="121" t="s">
        <v>29</v>
      </c>
      <c r="E22" s="355"/>
      <c r="F22" s="356"/>
      <c r="G22" s="357"/>
    </row>
    <row r="23" spans="1:11" s="216" customFormat="1" ht="72" customHeight="1" x14ac:dyDescent="0.35">
      <c r="A23" s="334"/>
      <c r="B23" s="235" t="s">
        <v>176</v>
      </c>
      <c r="C23" s="238"/>
      <c r="D23" s="239"/>
      <c r="E23" s="382"/>
      <c r="F23" s="383"/>
      <c r="G23" s="384"/>
      <c r="H23" s="204" t="str">
        <f>'องค์ประกอบที่ 2'!F5</f>
        <v>มนุษยศาสตร์และสังคมศาสตร์</v>
      </c>
      <c r="J23" s="204">
        <f>IF(H23="วิทยาศาสตร์และเทคโนโลยี",2.5,IF(H23="วิทยาศาสตร์สุขภาพ",3,IF(H23="มนุษยศาสตร์และสังคมศาสตร์",0.25,0)))</f>
        <v>0.25</v>
      </c>
      <c r="K23" s="217" t="s">
        <v>177</v>
      </c>
    </row>
    <row r="24" spans="1:11" s="216" customFormat="1" ht="23.25" customHeight="1" x14ac:dyDescent="0.35">
      <c r="A24" s="334"/>
      <c r="B24" s="236" t="s">
        <v>172</v>
      </c>
      <c r="C24" s="234"/>
      <c r="D24" s="239"/>
      <c r="E24" s="240"/>
      <c r="F24" s="241"/>
      <c r="G24" s="242"/>
      <c r="K24" s="217" t="s">
        <v>178</v>
      </c>
    </row>
    <row r="25" spans="1:11" s="216" customFormat="1" ht="24.95" customHeight="1" x14ac:dyDescent="0.35">
      <c r="A25" s="334"/>
      <c r="B25" s="236" t="s">
        <v>173</v>
      </c>
      <c r="C25" s="234"/>
      <c r="D25" s="239"/>
      <c r="E25" s="240"/>
      <c r="F25" s="241"/>
      <c r="G25" s="242"/>
      <c r="K25" s="217" t="s">
        <v>179</v>
      </c>
    </row>
    <row r="26" spans="1:11" s="216" customFormat="1" ht="42" customHeight="1" x14ac:dyDescent="0.35">
      <c r="A26" s="334"/>
      <c r="B26" s="236" t="s">
        <v>174</v>
      </c>
      <c r="C26" s="238">
        <f>IFERROR((C24/C25),0)</f>
        <v>0</v>
      </c>
      <c r="D26" s="239"/>
      <c r="E26" s="240"/>
      <c r="F26" s="241"/>
      <c r="G26" s="242"/>
    </row>
    <row r="27" spans="1:11" s="216" customFormat="1" ht="24.95" customHeight="1" x14ac:dyDescent="0.35">
      <c r="A27" s="334"/>
      <c r="B27" s="237" t="s">
        <v>66</v>
      </c>
      <c r="C27" s="238" t="str">
        <f>IF(C26&gt;=J23,5,IF(C26,(C26*5)/J23,""))</f>
        <v/>
      </c>
      <c r="D27" s="239" t="s">
        <v>29</v>
      </c>
      <c r="E27" s="240"/>
      <c r="F27" s="241"/>
      <c r="G27" s="242"/>
    </row>
    <row r="28" spans="1:11" ht="24.95" customHeight="1" x14ac:dyDescent="0.35">
      <c r="A28" s="335"/>
      <c r="B28" s="152" t="s">
        <v>134</v>
      </c>
      <c r="C28" s="192" t="e">
        <f>AVERAGE(C13,C17,C22,C27)</f>
        <v>#DIV/0!</v>
      </c>
      <c r="D28" s="153" t="s">
        <v>29</v>
      </c>
      <c r="E28" s="352"/>
      <c r="F28" s="353"/>
      <c r="G28" s="354"/>
    </row>
    <row r="29" spans="1:11" ht="24.95" customHeight="1" x14ac:dyDescent="0.35">
      <c r="A29" s="333">
        <v>4.3</v>
      </c>
      <c r="B29" s="96" t="s">
        <v>46</v>
      </c>
      <c r="C29" s="95"/>
      <c r="D29" s="23"/>
      <c r="E29" s="381" t="s">
        <v>131</v>
      </c>
      <c r="F29" s="381"/>
      <c r="G29" s="381"/>
    </row>
    <row r="30" spans="1:11" ht="24.95" customHeight="1" x14ac:dyDescent="0.35">
      <c r="A30" s="334"/>
      <c r="B30" s="101" t="s">
        <v>120</v>
      </c>
      <c r="C30" s="102"/>
      <c r="D30" s="103"/>
      <c r="E30" s="82">
        <v>2566</v>
      </c>
      <c r="F30" s="82">
        <v>2567</v>
      </c>
      <c r="G30" s="82">
        <v>2568</v>
      </c>
    </row>
    <row r="31" spans="1:11" ht="24.95" customHeight="1" x14ac:dyDescent="0.35">
      <c r="A31" s="334"/>
      <c r="B31" s="108" t="s">
        <v>155</v>
      </c>
      <c r="C31" s="20"/>
      <c r="D31" s="21"/>
      <c r="E31" s="182"/>
      <c r="F31" s="182"/>
      <c r="G31" s="182"/>
    </row>
    <row r="32" spans="1:11" ht="24.95" customHeight="1" x14ac:dyDescent="0.35">
      <c r="A32" s="334"/>
      <c r="B32" s="86" t="s">
        <v>154</v>
      </c>
      <c r="C32" s="22"/>
      <c r="D32" s="91"/>
      <c r="E32" s="182"/>
      <c r="F32" s="182"/>
      <c r="G32" s="182"/>
      <c r="H32" s="372"/>
      <c r="I32" s="373"/>
    </row>
    <row r="33" spans="1:7" ht="24.95" customHeight="1" x14ac:dyDescent="0.35">
      <c r="A33" s="335"/>
      <c r="B33" s="154" t="s">
        <v>135</v>
      </c>
      <c r="C33" s="193"/>
      <c r="D33" s="155" t="s">
        <v>29</v>
      </c>
      <c r="E33" s="362"/>
      <c r="F33" s="363"/>
      <c r="G33" s="364"/>
    </row>
    <row r="34" spans="1:7" ht="24.95" customHeight="1" x14ac:dyDescent="0.35">
      <c r="A34" s="388" t="s">
        <v>47</v>
      </c>
      <c r="B34" s="389"/>
      <c r="C34" s="148" t="e">
        <f>AVERAGE(C8,C28,C33)</f>
        <v>#DIV/0!</v>
      </c>
      <c r="D34" s="149" t="s">
        <v>29</v>
      </c>
      <c r="E34" s="362"/>
      <c r="F34" s="363"/>
      <c r="G34" s="364"/>
    </row>
    <row r="35" spans="1:7" ht="26.25" customHeight="1" x14ac:dyDescent="0.35"/>
    <row r="36" spans="1:7" ht="24" customHeight="1" x14ac:dyDescent="0.35">
      <c r="A36" s="322" t="s">
        <v>111</v>
      </c>
      <c r="B36" s="322"/>
      <c r="C36" s="322"/>
      <c r="D36" s="322"/>
      <c r="E36" s="322"/>
      <c r="F36" s="322"/>
      <c r="G36" s="322"/>
    </row>
    <row r="37" spans="1:7" ht="24" customHeight="1" x14ac:dyDescent="0.35">
      <c r="A37" s="289" t="s">
        <v>100</v>
      </c>
      <c r="B37" s="289"/>
      <c r="C37" s="289"/>
      <c r="D37" s="289"/>
      <c r="E37" s="289"/>
      <c r="F37" s="289"/>
      <c r="G37" s="289"/>
    </row>
    <row r="38" spans="1:7" ht="23.25" x14ac:dyDescent="0.5">
      <c r="A38" s="12"/>
      <c r="B38" s="379"/>
      <c r="C38" s="380"/>
      <c r="D38" s="380"/>
      <c r="E38" s="380"/>
      <c r="F38" s="380"/>
      <c r="G38" s="380"/>
    </row>
    <row r="39" spans="1:7" hidden="1" x14ac:dyDescent="0.35">
      <c r="A39" s="12"/>
      <c r="B39" s="179"/>
    </row>
    <row r="40" spans="1:7" x14ac:dyDescent="0.35">
      <c r="A40" s="12"/>
      <c r="B40" s="315"/>
      <c r="C40" s="315"/>
      <c r="D40" s="315"/>
      <c r="E40" s="315"/>
      <c r="F40" s="315"/>
      <c r="G40" s="315"/>
    </row>
    <row r="41" spans="1:7" ht="24" customHeight="1" x14ac:dyDescent="0.35">
      <c r="A41" s="289" t="s">
        <v>101</v>
      </c>
      <c r="B41" s="289"/>
      <c r="C41" s="289"/>
      <c r="D41" s="289"/>
      <c r="E41" s="289"/>
      <c r="F41" s="289"/>
      <c r="G41" s="289"/>
    </row>
    <row r="42" spans="1:7" ht="23.25" x14ac:dyDescent="0.5">
      <c r="A42" s="12"/>
      <c r="B42" s="379"/>
      <c r="C42" s="380"/>
      <c r="D42" s="380"/>
      <c r="E42" s="380"/>
      <c r="F42" s="380"/>
      <c r="G42" s="380"/>
    </row>
    <row r="43" spans="1:7" ht="23.25" x14ac:dyDescent="0.5">
      <c r="A43" s="12"/>
      <c r="B43" s="379"/>
      <c r="C43" s="380"/>
      <c r="D43" s="380"/>
      <c r="E43" s="380"/>
      <c r="F43" s="380"/>
      <c r="G43" s="380"/>
    </row>
    <row r="44" spans="1:7" x14ac:dyDescent="0.35">
      <c r="A44" s="12"/>
      <c r="B44" s="378"/>
      <c r="C44" s="378"/>
      <c r="D44" s="378"/>
      <c r="E44" s="378"/>
      <c r="F44" s="378"/>
      <c r="G44" s="378"/>
    </row>
    <row r="45" spans="1:7" x14ac:dyDescent="0.35">
      <c r="A45" s="12"/>
      <c r="B45" s="378"/>
      <c r="C45" s="378"/>
      <c r="D45" s="378"/>
      <c r="E45" s="378"/>
      <c r="F45" s="378"/>
      <c r="G45" s="378"/>
    </row>
    <row r="46" spans="1:7" x14ac:dyDescent="0.35">
      <c r="A46" s="12"/>
      <c r="B46" s="378"/>
      <c r="C46" s="378"/>
      <c r="D46" s="378"/>
      <c r="E46" s="378"/>
      <c r="F46" s="378"/>
      <c r="G46" s="378"/>
    </row>
  </sheetData>
  <mergeCells count="43">
    <mergeCell ref="E9:G9"/>
    <mergeCell ref="E8:G8"/>
    <mergeCell ref="A36:G36"/>
    <mergeCell ref="A37:G37"/>
    <mergeCell ref="A34:B34"/>
    <mergeCell ref="E12:G12"/>
    <mergeCell ref="E17:G17"/>
    <mergeCell ref="E18:G18"/>
    <mergeCell ref="E15:G15"/>
    <mergeCell ref="E22:G22"/>
    <mergeCell ref="E28:G28"/>
    <mergeCell ref="E16:G16"/>
    <mergeCell ref="E34:G34"/>
    <mergeCell ref="E13:G13"/>
    <mergeCell ref="E14:G14"/>
    <mergeCell ref="E33:G33"/>
    <mergeCell ref="E29:G29"/>
    <mergeCell ref="E21:G21"/>
    <mergeCell ref="E23:G23"/>
    <mergeCell ref="B38:G38"/>
    <mergeCell ref="B40:G40"/>
    <mergeCell ref="B45:G45"/>
    <mergeCell ref="B46:G46"/>
    <mergeCell ref="B44:G44"/>
    <mergeCell ref="A41:G41"/>
    <mergeCell ref="B43:G43"/>
    <mergeCell ref="B42:G42"/>
    <mergeCell ref="H32:I32"/>
    <mergeCell ref="A1:E1"/>
    <mergeCell ref="C2:D2"/>
    <mergeCell ref="A3:A8"/>
    <mergeCell ref="A29:A33"/>
    <mergeCell ref="A9:A28"/>
    <mergeCell ref="E2:G2"/>
    <mergeCell ref="E7:G7"/>
    <mergeCell ref="E19:G19"/>
    <mergeCell ref="E20:G20"/>
    <mergeCell ref="E3:G3"/>
    <mergeCell ref="E4:G4"/>
    <mergeCell ref="E5:G5"/>
    <mergeCell ref="E6:G6"/>
    <mergeCell ref="E10:G10"/>
    <mergeCell ref="E11:G11"/>
  </mergeCells>
  <phoneticPr fontId="0" type="noConversion"/>
  <pageMargins left="0.2" right="0.2" top="0.38" bottom="0.45" header="0.26" footer="0.3"/>
  <pageSetup paperSize="9" orientation="portrait" r:id="rId1"/>
  <rowBreaks count="1" manualBreakCount="1">
    <brk id="22" max="6" man="1"/>
  </rowBreaks>
  <ignoredErrors>
    <ignoredError sqref="C21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topLeftCell="A13" zoomScaleNormal="100" workbookViewId="0">
      <selection activeCell="J18" sqref="J18"/>
    </sheetView>
  </sheetViews>
  <sheetFormatPr defaultColWidth="9.125" defaultRowHeight="21" x14ac:dyDescent="0.35"/>
  <cols>
    <col min="1" max="1" width="7.5" style="1" customWidth="1"/>
    <col min="2" max="2" width="52.125" style="1" customWidth="1"/>
    <col min="3" max="3" width="9.25" style="1" customWidth="1"/>
    <col min="4" max="4" width="7.75" style="1" customWidth="1"/>
    <col min="5" max="5" width="17.125" style="1" customWidth="1"/>
    <col min="6" max="16384" width="9.125" style="1"/>
  </cols>
  <sheetData>
    <row r="1" spans="1:6" ht="33.75" customHeight="1" x14ac:dyDescent="0.35">
      <c r="A1" s="324" t="s">
        <v>48</v>
      </c>
      <c r="B1" s="324"/>
      <c r="C1" s="324"/>
      <c r="D1" s="324"/>
      <c r="E1" s="324"/>
    </row>
    <row r="2" spans="1:6" ht="42.75" customHeight="1" x14ac:dyDescent="0.35">
      <c r="A2" s="44" t="s">
        <v>124</v>
      </c>
      <c r="B2" s="44" t="s">
        <v>8</v>
      </c>
      <c r="C2" s="310" t="s">
        <v>25</v>
      </c>
      <c r="D2" s="311"/>
      <c r="E2" s="45" t="s">
        <v>26</v>
      </c>
    </row>
    <row r="3" spans="1:6" x14ac:dyDescent="0.35">
      <c r="A3" s="333">
        <v>5.0999999999999996</v>
      </c>
      <c r="B3" s="96" t="s">
        <v>49</v>
      </c>
      <c r="C3" s="95"/>
      <c r="D3" s="23"/>
      <c r="E3" s="23"/>
    </row>
    <row r="4" spans="1:6" x14ac:dyDescent="0.35">
      <c r="A4" s="374"/>
      <c r="B4" s="101" t="s">
        <v>120</v>
      </c>
      <c r="C4" s="106"/>
      <c r="D4" s="107"/>
      <c r="E4" s="103"/>
      <c r="F4" s="204"/>
    </row>
    <row r="5" spans="1:6" x14ac:dyDescent="0.35">
      <c r="A5" s="374"/>
      <c r="B5" s="94" t="s">
        <v>50</v>
      </c>
      <c r="C5" s="26"/>
      <c r="D5" s="21"/>
      <c r="E5" s="24"/>
    </row>
    <row r="6" spans="1:6" x14ac:dyDescent="0.35">
      <c r="A6" s="374"/>
      <c r="B6" s="94" t="s">
        <v>51</v>
      </c>
      <c r="C6" s="27"/>
      <c r="D6" s="91"/>
      <c r="E6" s="24"/>
    </row>
    <row r="7" spans="1:6" ht="27.75" customHeight="1" x14ac:dyDescent="0.35">
      <c r="A7" s="335"/>
      <c r="B7" s="49" t="s">
        <v>136</v>
      </c>
      <c r="C7" s="194"/>
      <c r="D7" s="105" t="s">
        <v>29</v>
      </c>
      <c r="E7" s="250"/>
    </row>
    <row r="8" spans="1:6" x14ac:dyDescent="0.35">
      <c r="A8" s="333">
        <v>5.2</v>
      </c>
      <c r="B8" s="34" t="s">
        <v>52</v>
      </c>
      <c r="C8" s="95"/>
      <c r="D8" s="23"/>
      <c r="E8" s="23"/>
      <c r="F8" s="204"/>
    </row>
    <row r="9" spans="1:6" x14ac:dyDescent="0.35">
      <c r="A9" s="334"/>
      <c r="B9" s="104" t="s">
        <v>120</v>
      </c>
      <c r="C9" s="106"/>
      <c r="D9" s="107"/>
      <c r="E9" s="103"/>
    </row>
    <row r="10" spans="1:6" ht="23.25" customHeight="1" x14ac:dyDescent="0.35">
      <c r="A10" s="334"/>
      <c r="B10" s="94" t="s">
        <v>53</v>
      </c>
      <c r="C10" s="26"/>
      <c r="D10" s="21"/>
      <c r="E10" s="24"/>
    </row>
    <row r="11" spans="1:6" ht="48" customHeight="1" x14ac:dyDescent="0.35">
      <c r="A11" s="334"/>
      <c r="B11" s="86" t="s">
        <v>114</v>
      </c>
      <c r="C11" s="26"/>
      <c r="D11" s="21"/>
      <c r="E11" s="24"/>
    </row>
    <row r="12" spans="1:6" s="258" customFormat="1" ht="48" customHeight="1" x14ac:dyDescent="0.35">
      <c r="A12" s="334"/>
      <c r="B12" s="86" t="s">
        <v>198</v>
      </c>
      <c r="C12" s="259"/>
      <c r="D12" s="260"/>
      <c r="E12" s="24"/>
    </row>
    <row r="13" spans="1:6" s="258" customFormat="1" ht="48" customHeight="1" x14ac:dyDescent="0.35">
      <c r="A13" s="334"/>
      <c r="B13" s="86" t="s">
        <v>199</v>
      </c>
      <c r="C13" s="259"/>
      <c r="D13" s="260"/>
      <c r="E13" s="24"/>
    </row>
    <row r="14" spans="1:6" ht="48" customHeight="1" x14ac:dyDescent="0.35">
      <c r="A14" s="334"/>
      <c r="B14" s="86" t="s">
        <v>200</v>
      </c>
      <c r="C14" s="27"/>
      <c r="D14" s="91"/>
      <c r="E14" s="24"/>
    </row>
    <row r="15" spans="1:6" ht="26.25" customHeight="1" x14ac:dyDescent="0.35">
      <c r="A15" s="335"/>
      <c r="B15" s="49" t="s">
        <v>137</v>
      </c>
      <c r="C15" s="194"/>
      <c r="D15" s="105" t="s">
        <v>29</v>
      </c>
      <c r="E15" s="50"/>
    </row>
    <row r="16" spans="1:6" x14ac:dyDescent="0.35">
      <c r="A16" s="333">
        <v>5.3</v>
      </c>
      <c r="B16" s="96" t="s">
        <v>54</v>
      </c>
      <c r="C16" s="95"/>
      <c r="D16" s="23"/>
      <c r="E16" s="23"/>
    </row>
    <row r="17" spans="1:7" x14ac:dyDescent="0.35">
      <c r="A17" s="334"/>
      <c r="B17" s="101" t="s">
        <v>120</v>
      </c>
      <c r="C17" s="106"/>
      <c r="D17" s="107"/>
      <c r="E17" s="103"/>
      <c r="F17" s="204"/>
    </row>
    <row r="18" spans="1:7" ht="45" customHeight="1" x14ac:dyDescent="0.35">
      <c r="A18" s="334"/>
      <c r="B18" s="38" t="s">
        <v>55</v>
      </c>
      <c r="C18" s="26"/>
      <c r="D18" s="21"/>
      <c r="E18" s="24"/>
    </row>
    <row r="19" spans="1:7" ht="25.5" customHeight="1" x14ac:dyDescent="0.35">
      <c r="A19" s="334"/>
      <c r="B19" s="38" t="s">
        <v>56</v>
      </c>
      <c r="C19" s="35"/>
      <c r="D19" s="36"/>
      <c r="E19" s="24"/>
    </row>
    <row r="20" spans="1:7" s="258" customFormat="1" ht="46.5" customHeight="1" x14ac:dyDescent="0.35">
      <c r="A20" s="334"/>
      <c r="B20" s="108" t="s">
        <v>57</v>
      </c>
      <c r="C20" s="261"/>
      <c r="D20" s="262"/>
      <c r="E20" s="24"/>
    </row>
    <row r="21" spans="1:7" ht="28.5" customHeight="1" x14ac:dyDescent="0.35">
      <c r="A21" s="334"/>
      <c r="B21" s="108" t="s">
        <v>201</v>
      </c>
      <c r="C21" s="109"/>
      <c r="D21" s="110"/>
      <c r="E21" s="24"/>
    </row>
    <row r="22" spans="1:7" ht="26.25" customHeight="1" x14ac:dyDescent="0.35">
      <c r="A22" s="335"/>
      <c r="B22" s="51" t="s">
        <v>138</v>
      </c>
      <c r="C22" s="194"/>
      <c r="D22" s="105" t="s">
        <v>29</v>
      </c>
      <c r="E22" s="249"/>
    </row>
    <row r="23" spans="1:7" ht="49.5" customHeight="1" x14ac:dyDescent="0.35">
      <c r="A23" s="333">
        <v>5.4</v>
      </c>
      <c r="B23" s="111" t="s">
        <v>58</v>
      </c>
      <c r="C23" s="113"/>
      <c r="D23" s="114"/>
      <c r="E23" s="23"/>
      <c r="F23" s="204"/>
    </row>
    <row r="24" spans="1:7" ht="24.95" customHeight="1" x14ac:dyDescent="0.35">
      <c r="A24" s="334"/>
      <c r="B24" s="37" t="s">
        <v>113</v>
      </c>
      <c r="C24" s="126"/>
      <c r="D24" s="112" t="s">
        <v>24</v>
      </c>
      <c r="E24" s="24"/>
    </row>
    <row r="25" spans="1:7" ht="24.95" customHeight="1" x14ac:dyDescent="0.35">
      <c r="A25" s="334"/>
      <c r="B25" s="38" t="s">
        <v>59</v>
      </c>
      <c r="C25" s="127"/>
      <c r="D25" s="39" t="s">
        <v>24</v>
      </c>
      <c r="E25" s="24"/>
    </row>
    <row r="26" spans="1:7" ht="24.95" customHeight="1" x14ac:dyDescent="0.35">
      <c r="A26" s="334"/>
      <c r="B26" s="38" t="s">
        <v>60</v>
      </c>
      <c r="C26" s="128" t="e">
        <f>C25/C24*100</f>
        <v>#DIV/0!</v>
      </c>
      <c r="D26" s="124" t="s">
        <v>31</v>
      </c>
      <c r="E26" s="24"/>
    </row>
    <row r="27" spans="1:7" ht="47.25" customHeight="1" x14ac:dyDescent="0.35">
      <c r="A27" s="335"/>
      <c r="B27" s="52" t="s">
        <v>140</v>
      </c>
      <c r="C27" s="195" t="e">
        <f>IF(C26&gt;99.99,5,IF(C26&gt;94.99,4.75,IF(C26&gt;89.99,4.5,IF(C26&gt;80,4,IF(C26=80,3.5,IF(C26&gt;0,0,0))))))</f>
        <v>#DIV/0!</v>
      </c>
      <c r="D27" s="125" t="s">
        <v>29</v>
      </c>
      <c r="E27" s="53"/>
    </row>
    <row r="28" spans="1:7" ht="30" customHeight="1" x14ac:dyDescent="0.35">
      <c r="A28" s="388" t="s">
        <v>61</v>
      </c>
      <c r="B28" s="389"/>
      <c r="C28" s="146" t="e">
        <f>AVERAGE(C7,C15,C22,C27)</f>
        <v>#DIV/0!</v>
      </c>
      <c r="D28" s="147" t="s">
        <v>29</v>
      </c>
      <c r="E28" s="48"/>
    </row>
    <row r="30" spans="1:7" x14ac:dyDescent="0.35">
      <c r="A30" s="322" t="s">
        <v>112</v>
      </c>
      <c r="B30" s="322"/>
      <c r="C30" s="322"/>
      <c r="D30" s="322"/>
      <c r="E30" s="322"/>
    </row>
    <row r="31" spans="1:7" x14ac:dyDescent="0.35">
      <c r="A31" s="289" t="s">
        <v>100</v>
      </c>
      <c r="B31" s="289"/>
      <c r="C31" s="289"/>
      <c r="D31" s="289"/>
      <c r="E31" s="289"/>
    </row>
    <row r="32" spans="1:7" ht="23.25" x14ac:dyDescent="0.5">
      <c r="A32" s="12"/>
      <c r="B32" s="379"/>
      <c r="C32" s="379"/>
      <c r="D32" s="379"/>
      <c r="E32" s="379"/>
      <c r="F32" s="379"/>
      <c r="G32" s="379"/>
    </row>
    <row r="33" spans="1:8" hidden="1" x14ac:dyDescent="0.35">
      <c r="A33" s="12"/>
      <c r="B33" s="378"/>
      <c r="C33" s="378"/>
      <c r="D33" s="378"/>
      <c r="E33" s="378"/>
    </row>
    <row r="34" spans="1:8" x14ac:dyDescent="0.35">
      <c r="A34" s="12"/>
      <c r="B34" s="315"/>
      <c r="C34" s="315"/>
      <c r="D34" s="315"/>
      <c r="E34" s="315"/>
    </row>
    <row r="35" spans="1:8" x14ac:dyDescent="0.35">
      <c r="A35" s="289" t="s">
        <v>101</v>
      </c>
      <c r="B35" s="289"/>
      <c r="C35" s="289"/>
      <c r="D35" s="289"/>
      <c r="E35" s="289"/>
    </row>
    <row r="36" spans="1:8" ht="23.25" x14ac:dyDescent="0.5">
      <c r="A36" s="12"/>
      <c r="B36" s="379"/>
      <c r="C36" s="380"/>
      <c r="D36" s="380"/>
      <c r="E36" s="380"/>
      <c r="F36" s="380"/>
      <c r="G36" s="380"/>
      <c r="H36" s="380"/>
    </row>
    <row r="37" spans="1:8" x14ac:dyDescent="0.35">
      <c r="A37" s="12"/>
      <c r="B37" s="166"/>
      <c r="C37" s="166"/>
      <c r="D37" s="166"/>
      <c r="E37" s="166"/>
    </row>
    <row r="38" spans="1:8" x14ac:dyDescent="0.35">
      <c r="A38" s="12"/>
      <c r="B38" s="378"/>
      <c r="C38" s="378"/>
      <c r="D38" s="378"/>
      <c r="E38" s="378"/>
    </row>
    <row r="39" spans="1:8" x14ac:dyDescent="0.35">
      <c r="B39" s="390"/>
      <c r="C39" s="358"/>
      <c r="D39" s="358"/>
      <c r="E39" s="358"/>
    </row>
    <row r="40" spans="1:8" x14ac:dyDescent="0.35">
      <c r="B40" s="358"/>
      <c r="C40" s="358"/>
      <c r="D40" s="358"/>
      <c r="E40" s="358"/>
    </row>
  </sheetData>
  <mergeCells count="17">
    <mergeCell ref="A1:E1"/>
    <mergeCell ref="C2:D2"/>
    <mergeCell ref="A3:A7"/>
    <mergeCell ref="A8:A15"/>
    <mergeCell ref="A16:A22"/>
    <mergeCell ref="B40:E40"/>
    <mergeCell ref="B38:E38"/>
    <mergeCell ref="A28:B28"/>
    <mergeCell ref="A35:E35"/>
    <mergeCell ref="A23:A27"/>
    <mergeCell ref="B36:H36"/>
    <mergeCell ref="B32:G32"/>
    <mergeCell ref="B34:E34"/>
    <mergeCell ref="A30:E30"/>
    <mergeCell ref="A31:E31"/>
    <mergeCell ref="B33:E33"/>
    <mergeCell ref="B39:E39"/>
  </mergeCells>
  <phoneticPr fontId="0" type="noConversion"/>
  <pageMargins left="0.2" right="0.2" top="0.75" bottom="0.75" header="0.3" footer="0.3"/>
  <pageSetup paperSize="9" orientation="portrait" r:id="rId1"/>
  <rowBreaks count="1" manualBreakCount="1">
    <brk id="22" max="4" man="1"/>
  </rowBreaks>
  <ignoredErrors>
    <ignoredError sqref="C26:C27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3"/>
  <sheetViews>
    <sheetView zoomScaleNormal="100" workbookViewId="0">
      <selection activeCell="C9" sqref="C9"/>
    </sheetView>
  </sheetViews>
  <sheetFormatPr defaultColWidth="9.125" defaultRowHeight="21" x14ac:dyDescent="0.35"/>
  <cols>
    <col min="1" max="1" width="7.375" style="1" customWidth="1"/>
    <col min="2" max="2" width="44.75" style="1" customWidth="1"/>
    <col min="3" max="3" width="8.625" style="1" customWidth="1"/>
    <col min="4" max="4" width="8" style="1" customWidth="1"/>
    <col min="5" max="5" width="16.875" style="1" customWidth="1"/>
    <col min="6" max="16384" width="9.125" style="1"/>
  </cols>
  <sheetData>
    <row r="1" spans="1:6" ht="23.25" x14ac:dyDescent="0.35">
      <c r="A1" s="324" t="s">
        <v>62</v>
      </c>
      <c r="B1" s="324"/>
      <c r="C1" s="324"/>
      <c r="D1" s="324"/>
      <c r="E1" s="324"/>
    </row>
    <row r="2" spans="1:6" ht="9.9499999999999993" customHeight="1" x14ac:dyDescent="0.35"/>
    <row r="3" spans="1:6" ht="50.25" customHeight="1" x14ac:dyDescent="0.35">
      <c r="A3" s="44" t="s">
        <v>124</v>
      </c>
      <c r="B3" s="44" t="s">
        <v>8</v>
      </c>
      <c r="C3" s="310" t="s">
        <v>25</v>
      </c>
      <c r="D3" s="311"/>
      <c r="E3" s="45" t="s">
        <v>26</v>
      </c>
    </row>
    <row r="4" spans="1:6" ht="27.95" customHeight="1" x14ac:dyDescent="0.35">
      <c r="A4" s="393">
        <v>6.1</v>
      </c>
      <c r="B4" s="96" t="s">
        <v>63</v>
      </c>
      <c r="C4" s="95"/>
      <c r="D4" s="23"/>
      <c r="E4" s="23"/>
      <c r="F4" s="204"/>
    </row>
    <row r="5" spans="1:6" ht="24" customHeight="1" x14ac:dyDescent="0.35">
      <c r="A5" s="374"/>
      <c r="B5" s="101" t="s">
        <v>120</v>
      </c>
      <c r="C5" s="115"/>
      <c r="D5" s="103"/>
      <c r="E5" s="103"/>
    </row>
    <row r="6" spans="1:6" ht="42" x14ac:dyDescent="0.35">
      <c r="A6" s="374"/>
      <c r="B6" s="94" t="s">
        <v>87</v>
      </c>
      <c r="C6" s="26"/>
      <c r="D6" s="21"/>
      <c r="E6" s="24"/>
    </row>
    <row r="7" spans="1:6" ht="42" x14ac:dyDescent="0.35">
      <c r="A7" s="374"/>
      <c r="B7" s="94" t="s">
        <v>64</v>
      </c>
      <c r="C7" s="26"/>
      <c r="D7" s="21"/>
      <c r="E7" s="24"/>
    </row>
    <row r="8" spans="1:6" ht="42" x14ac:dyDescent="0.35">
      <c r="A8" s="374"/>
      <c r="B8" s="94" t="s">
        <v>86</v>
      </c>
      <c r="C8" s="27"/>
      <c r="D8" s="91"/>
      <c r="E8" s="24"/>
    </row>
    <row r="9" spans="1:6" ht="27.95" customHeight="1" x14ac:dyDescent="0.35">
      <c r="A9" s="394"/>
      <c r="B9" s="54" t="s">
        <v>139</v>
      </c>
      <c r="C9" s="123"/>
      <c r="D9" s="105" t="s">
        <v>29</v>
      </c>
      <c r="E9" s="50"/>
    </row>
    <row r="10" spans="1:6" ht="27.95" customHeight="1" x14ac:dyDescent="0.35">
      <c r="A10" s="391" t="s">
        <v>65</v>
      </c>
      <c r="B10" s="392"/>
      <c r="C10" s="156">
        <f>C9</f>
        <v>0</v>
      </c>
      <c r="D10" s="147" t="s">
        <v>29</v>
      </c>
      <c r="E10" s="48"/>
    </row>
    <row r="12" spans="1:6" x14ac:dyDescent="0.35">
      <c r="A12" s="322" t="s">
        <v>115</v>
      </c>
      <c r="B12" s="322"/>
      <c r="C12" s="322"/>
      <c r="D12" s="322"/>
      <c r="E12" s="322"/>
    </row>
    <row r="13" spans="1:6" x14ac:dyDescent="0.35">
      <c r="A13" s="289" t="s">
        <v>100</v>
      </c>
      <c r="B13" s="289"/>
      <c r="C13" s="289"/>
      <c r="D13" s="289"/>
      <c r="E13" s="289"/>
    </row>
    <row r="14" spans="1:6" x14ac:dyDescent="0.35">
      <c r="A14" s="12">
        <v>1</v>
      </c>
      <c r="B14" s="177"/>
      <c r="C14" s="166"/>
      <c r="D14" s="166"/>
      <c r="E14" s="166"/>
    </row>
    <row r="15" spans="1:6" x14ac:dyDescent="0.35">
      <c r="A15" s="12"/>
      <c r="B15" s="176"/>
      <c r="C15" s="166"/>
      <c r="D15" s="166"/>
      <c r="E15" s="166"/>
    </row>
    <row r="16" spans="1:6" x14ac:dyDescent="0.35">
      <c r="B16" s="179"/>
    </row>
    <row r="18" spans="1:5" x14ac:dyDescent="0.35">
      <c r="A18" s="289" t="s">
        <v>101</v>
      </c>
      <c r="B18" s="289"/>
      <c r="C18" s="289"/>
      <c r="D18" s="289"/>
      <c r="E18" s="289"/>
    </row>
    <row r="19" spans="1:5" ht="21" customHeight="1" x14ac:dyDescent="0.5">
      <c r="A19" s="12"/>
      <c r="B19" s="206"/>
      <c r="C19" s="206"/>
      <c r="D19" s="206"/>
      <c r="E19" s="206"/>
    </row>
    <row r="20" spans="1:5" ht="21" customHeight="1" x14ac:dyDescent="0.5">
      <c r="A20" s="12"/>
      <c r="B20" s="206"/>
      <c r="C20" s="206"/>
      <c r="D20" s="206"/>
      <c r="E20" s="206"/>
    </row>
    <row r="21" spans="1:5" ht="21" customHeight="1" x14ac:dyDescent="0.5">
      <c r="A21" s="12"/>
      <c r="B21" s="206"/>
      <c r="C21" s="206"/>
      <c r="D21" s="206"/>
      <c r="E21" s="206"/>
    </row>
    <row r="22" spans="1:5" x14ac:dyDescent="0.35">
      <c r="B22" s="358"/>
      <c r="C22" s="358"/>
      <c r="D22" s="358"/>
      <c r="E22" s="358"/>
    </row>
    <row r="23" spans="1:5" x14ac:dyDescent="0.35">
      <c r="B23" s="358"/>
      <c r="C23" s="358"/>
      <c r="D23" s="358"/>
      <c r="E23" s="358"/>
    </row>
  </sheetData>
  <mergeCells count="9">
    <mergeCell ref="B23:E23"/>
    <mergeCell ref="A18:E18"/>
    <mergeCell ref="A13:E13"/>
    <mergeCell ref="A10:B10"/>
    <mergeCell ref="A1:E1"/>
    <mergeCell ref="C3:D3"/>
    <mergeCell ref="A4:A9"/>
    <mergeCell ref="A12:E12"/>
    <mergeCell ref="B22:E22"/>
  </mergeCells>
  <phoneticPr fontId="0" type="noConversion"/>
  <pageMargins left="0.45" right="0.4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D4C7E233C2D248A8F100C1B5B622B5" ma:contentTypeVersion="13" ma:contentTypeDescription="สร้างเอกสารใหม่" ma:contentTypeScope="" ma:versionID="9a1224ae395906acf3808b229fa8f3a3">
  <xsd:schema xmlns:xsd="http://www.w3.org/2001/XMLSchema" xmlns:xs="http://www.w3.org/2001/XMLSchema" xmlns:p="http://schemas.microsoft.com/office/2006/metadata/properties" xmlns:ns3="282445b4-dad4-49c4-b66b-416bc0120934" targetNamespace="http://schemas.microsoft.com/office/2006/metadata/properties" ma:root="true" ma:fieldsID="eb1505893525e77e7efa85686701da92" ns3:_="">
    <xsd:import namespace="282445b4-dad4-49c4-b66b-416bc0120934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3:MediaServiceOCR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445b4-dad4-49c4-b66b-416bc0120934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2445b4-dad4-49c4-b66b-416bc0120934" xsi:nil="true"/>
  </documentManagement>
</p:properties>
</file>

<file path=customXml/itemProps1.xml><?xml version="1.0" encoding="utf-8"?>
<ds:datastoreItem xmlns:ds="http://schemas.openxmlformats.org/officeDocument/2006/customXml" ds:itemID="{4BAB82E4-13F1-4423-A32B-76BCE362D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2445b4-dad4-49c4-b66b-416bc0120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11595A-E3F9-473C-90A1-BE4DD73D8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0E5CD5-D4DE-45C6-859B-46652B3638BF}">
  <ds:schemaRefs>
    <ds:schemaRef ds:uri="http://purl.org/dc/terms/"/>
    <ds:schemaRef ds:uri="282445b4-dad4-49c4-b66b-416bc0120934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10</vt:i4>
      </vt:variant>
    </vt:vector>
  </HeadingPairs>
  <TitlesOfParts>
    <vt:vector size="21" baseType="lpstr">
      <vt:lpstr>ปก</vt:lpstr>
      <vt:lpstr>บทนำ</vt:lpstr>
      <vt:lpstr>รายนามคณะผู้ประเมิน</vt:lpstr>
      <vt:lpstr>องค์ประกอบที่ 1 </vt:lpstr>
      <vt:lpstr>องค์ประกอบที่ 2</vt:lpstr>
      <vt:lpstr>องค์ประกอบที่ 3</vt:lpstr>
      <vt:lpstr>องค์ประกอบที่ 4</vt:lpstr>
      <vt:lpstr>องค์ประกอบที่ 5</vt:lpstr>
      <vt:lpstr>องค์ประกอบที่ 6</vt:lpstr>
      <vt:lpstr>ตารางสรุปคะแนน</vt:lpstr>
      <vt:lpstr>ตารางการวิเคราะห์คุณภาพ</vt:lpstr>
      <vt:lpstr>ตารางการวิเคราะห์คุณภาพ!Print_Area</vt:lpstr>
      <vt:lpstr>บทนำ!Print_Area</vt:lpstr>
      <vt:lpstr>รายนามคณะผู้ประเมิน!Print_Area</vt:lpstr>
      <vt:lpstr>'องค์ประกอบที่ 1 '!Print_Area</vt:lpstr>
      <vt:lpstr>'องค์ประกอบที่ 2'!Print_Area</vt:lpstr>
      <vt:lpstr>'องค์ประกอบที่ 3'!Print_Area</vt:lpstr>
      <vt:lpstr>'องค์ประกอบที่ 4'!Print_Area</vt:lpstr>
      <vt:lpstr>'องค์ประกอบที่ 5'!Print_Area</vt:lpstr>
      <vt:lpstr>'องค์ประกอบที่ 6'!Print_Area</vt:lpstr>
      <vt:lpstr>ตารางสรุปคะแนน!Print_Titles</vt:lpstr>
    </vt:vector>
  </TitlesOfParts>
  <Company>Reg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HP2228h</dc:creator>
  <cp:lastModifiedBy>Somsak Numudom</cp:lastModifiedBy>
  <cp:lastPrinted>2024-07-03T02:46:49Z</cp:lastPrinted>
  <dcterms:created xsi:type="dcterms:W3CDTF">2015-06-23T02:58:17Z</dcterms:created>
  <dcterms:modified xsi:type="dcterms:W3CDTF">2026-05-05T08:46:38Z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0x0101002ED4C7E233C2D248A8F100C1B5B622B5</vt:lpwstr>
  </property>
</Properties>
</file>