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\OneDrive - Rajamangala University of Technology Rattanakosin\เดสก์ท็อป\from หลักสูตร 67\"/>
    </mc:Choice>
  </mc:AlternateContent>
  <xr:revisionPtr revIDLastSave="6" documentId="8_{317903A2-EE6F-4798-AC87-086A5AA91AC5}" xr6:coauthVersionLast="36" xr6:coauthVersionMax="36" xr10:uidLastSave="{E920C4F4-6837-4FB5-A8E1-7ED77305EFC7}"/>
  <bookViews>
    <workbookView xWindow="32760" yWindow="32760" windowWidth="15360" windowHeight="7140" xr2:uid="{00000000-000D-0000-FFFF-FFFF00000000}"/>
  </bookViews>
  <sheets>
    <sheet name="ปก" sheetId="11" r:id="rId1"/>
    <sheet name="บทนำ" sheetId="10" r:id="rId2"/>
    <sheet name="รายนามคณะผู้ประเมิน" sheetId="12" r:id="rId3"/>
    <sheet name="องค์ประกอบที่ 1 " sheetId="4" r:id="rId4"/>
    <sheet name="องค์ประกอบที่ 2" sheetId="1" r:id="rId5"/>
    <sheet name="องค์ประกอบที่ 3" sheetId="5" r:id="rId6"/>
    <sheet name="องค์ประกอบที่ 4" sheetId="6" r:id="rId7"/>
    <sheet name="องค์ประกอบที่ 5" sheetId="7" r:id="rId8"/>
    <sheet name="องค์ประกอบที่ 6" sheetId="8" r:id="rId9"/>
    <sheet name="ตารางสรุปคะแนน" sheetId="9" r:id="rId10"/>
    <sheet name="ตารางการวิเคราะห์คุณภาพ" sheetId="2" r:id="rId11"/>
  </sheets>
  <definedNames>
    <definedName name="_xlnm.Print_Area" localSheetId="10">ตารางการวิเคราะห์คุณภาพ!$A$1:$H$39</definedName>
    <definedName name="_xlnm.Print_Area" localSheetId="1">บทนำ!$A$1:$J$18</definedName>
    <definedName name="_xlnm.Print_Area" localSheetId="2">รายนามคณะผู้ประเมิน!$A$1:$E$8</definedName>
    <definedName name="_xlnm.Print_Area" localSheetId="3">'องค์ประกอบที่ 1 '!$A$1:$E$24</definedName>
    <definedName name="_xlnm.Print_Area" localSheetId="4">'องค์ประกอบที่ 2'!$A$1:$E$32</definedName>
    <definedName name="_xlnm.Print_Area" localSheetId="5">'องค์ประกอบที่ 3'!$A$1:$G$32</definedName>
    <definedName name="_xlnm.Print_Area" localSheetId="6">'องค์ประกอบที่ 4'!$A$1:$G$41</definedName>
    <definedName name="_xlnm.Print_Area" localSheetId="7">'องค์ประกอบที่ 5'!$A$1:$E$37</definedName>
    <definedName name="_xlnm.Print_Area" localSheetId="8">'องค์ประกอบที่ 6'!$A$1:$E$23</definedName>
    <definedName name="_xlnm.Print_Titles" localSheetId="9">ตารางสรุปคะแนน!$1:$4</definedName>
  </definedNames>
  <calcPr calcId="191029"/>
</workbook>
</file>

<file path=xl/calcChain.xml><?xml version="1.0" encoding="utf-8"?>
<calcChain xmlns="http://schemas.openxmlformats.org/spreadsheetml/2006/main">
  <c r="A4" i="10" l="1"/>
  <c r="A3" i="2" l="1"/>
  <c r="A2" i="2"/>
  <c r="A1" i="2"/>
  <c r="A3" i="9"/>
  <c r="A2" i="9"/>
  <c r="A1" i="9"/>
  <c r="B14" i="9" l="1"/>
  <c r="C14" i="9" s="1"/>
  <c r="A5" i="10"/>
  <c r="A1" i="10" l="1"/>
  <c r="A3" i="10"/>
  <c r="A2" i="10"/>
  <c r="E17" i="4" l="1"/>
  <c r="C8" i="1" l="1"/>
  <c r="C16" i="1" s="1"/>
  <c r="C18" i="1" s="1"/>
  <c r="C17" i="1"/>
  <c r="B19" i="9"/>
  <c r="C19" i="9" s="1"/>
  <c r="B21" i="9"/>
  <c r="C21" i="9" s="1"/>
  <c r="B10" i="9"/>
  <c r="C10" i="9" s="1"/>
  <c r="C20" i="5"/>
  <c r="C10" i="6"/>
  <c r="C13" i="6" s="1"/>
  <c r="C10" i="8"/>
  <c r="C14" i="6"/>
  <c r="C17" i="6" s="1"/>
  <c r="B7" i="9"/>
  <c r="B15" i="9"/>
  <c r="C15" i="9" s="1"/>
  <c r="B16" i="9"/>
  <c r="C16" i="9" s="1"/>
  <c r="C21" i="6"/>
  <c r="C22" i="6" s="1"/>
  <c r="B24" i="9"/>
  <c r="C24" i="9" s="1"/>
  <c r="D13" i="2" s="1"/>
  <c r="B25" i="9"/>
  <c r="C25" i="9" s="1"/>
  <c r="B26" i="9"/>
  <c r="C26" i="9" s="1"/>
  <c r="C23" i="7"/>
  <c r="C24" i="7" s="1"/>
  <c r="B30" i="9"/>
  <c r="B31" i="9" s="1"/>
  <c r="C30" i="9" l="1"/>
  <c r="E14" i="2" s="1"/>
  <c r="C23" i="6"/>
  <c r="C29" i="6" s="1"/>
  <c r="B17" i="9"/>
  <c r="B8" i="9"/>
  <c r="C8" i="9" s="1"/>
  <c r="C7" i="9"/>
  <c r="G9" i="2"/>
  <c r="C19" i="1"/>
  <c r="B11" i="9"/>
  <c r="C11" i="9" s="1"/>
  <c r="F10" i="2" s="1"/>
  <c r="C5" i="1"/>
  <c r="B27" i="9"/>
  <c r="C25" i="7"/>
  <c r="G14" i="2" l="1"/>
  <c r="H14" i="2" s="1"/>
  <c r="B20" i="9"/>
  <c r="H9" i="2"/>
  <c r="B9" i="2"/>
  <c r="F15" i="2"/>
  <c r="F16" i="2" s="1"/>
  <c r="G10" i="2"/>
  <c r="H10" i="2" s="1"/>
  <c r="B12" i="9"/>
  <c r="B28" i="9"/>
  <c r="C27" i="9"/>
  <c r="D11" i="2"/>
  <c r="G11" i="2"/>
  <c r="H11" i="2" s="1"/>
  <c r="C20" i="9" l="1"/>
  <c r="B22" i="9"/>
  <c r="G13" i="2"/>
  <c r="H13" i="2" s="1"/>
  <c r="E13" i="2"/>
  <c r="E15" i="2"/>
  <c r="E16" i="2" s="1"/>
  <c r="D15" i="2" l="1"/>
  <c r="D16" i="2" s="1"/>
  <c r="G15" i="2"/>
  <c r="H15" i="2" s="1"/>
  <c r="B32" i="9"/>
  <c r="G12" i="2"/>
  <c r="H12" i="2" s="1"/>
  <c r="D12" i="2"/>
</calcChain>
</file>

<file path=xl/sharedStrings.xml><?xml version="1.0" encoding="utf-8"?>
<sst xmlns="http://schemas.openxmlformats.org/spreadsheetml/2006/main" count="297" uniqueCount="202">
  <si>
    <t>คะแนนผ่าน</t>
  </si>
  <si>
    <t>จำนวนตัวบ่งชี้</t>
  </si>
  <si>
    <t>I</t>
  </si>
  <si>
    <t>P</t>
  </si>
  <si>
    <t>O</t>
  </si>
  <si>
    <t>คะแนนเฉลี่ย</t>
  </si>
  <si>
    <t>ผลการประเมิน</t>
  </si>
  <si>
    <t>รวม</t>
  </si>
  <si>
    <t>เกณฑ์การประเมิน</t>
  </si>
  <si>
    <t>ผลการดำเนินงาน</t>
  </si>
  <si>
    <t>ความชัดเจนของการเขียนผลการดำเนินงาน</t>
  </si>
  <si>
    <t>คุณสมบัติของอาจารย์ประจำหลักสูตร</t>
  </si>
  <si>
    <t>คุณสมบัติของอาจารย์ผู้รับผิดชอบหลักสูตร</t>
  </si>
  <si>
    <t>คุณสมบัติของอาจารย์ผู้สอน</t>
  </si>
  <si>
    <t>คุณสมบัติของอาจารย์ที่ปรึกษาวิทยานิพนธ์หลักและอาจารย์ที่ปรึกษาการค้นคว้าอิสระ</t>
  </si>
  <si>
    <t>คุณสมบัติของอาจารย์ที่ปรึกษาวิทยานิพนธ์ร่วม (ถ้ามี)</t>
  </si>
  <si>
    <t xml:space="preserve">คุณสมบัติของอาจารย์ผู้สอบวิทยานิพนธ์  </t>
  </si>
  <si>
    <t>การตีพิมพ์เผยแพร่ผลงานของผู้สำเร็จการศึกษา</t>
  </si>
  <si>
    <t>ภาระงานอาจารย์ที่ปรึกษาวิทยานิพนธ์และการค้นคว้าอิสระในระดับบัณฑิตศึกษา</t>
  </si>
  <si>
    <t>การปรับปรุงหลักสูตรตามรอบระยะเวลาที่กำหนด</t>
  </si>
  <si>
    <t>องค์ประกอบที่ 1 การกำกับมาตรฐาน</t>
  </si>
  <si>
    <t>องค์ประกอบที่ 2 บัณฑิต</t>
  </si>
  <si>
    <t>ตัวบ่งชี้</t>
  </si>
  <si>
    <t>คะแนนที่ได้</t>
  </si>
  <si>
    <t>หมายเหตุ/ข้อสังเกต (ถ้ามี)</t>
  </si>
  <si>
    <t>คุณภาพบัณฑิตตามกรอบมาตรฐานคุณวุฒิระดับอุดมศึกษาแห่งชาติ</t>
  </si>
  <si>
    <t xml:space="preserve">  -  คะแนนการประเมิน</t>
  </si>
  <si>
    <t>คะแนนเฉลี่ยของผลการประเมินองค์ประกอบที่ 2</t>
  </si>
  <si>
    <t>คะแนน</t>
  </si>
  <si>
    <t>คน</t>
  </si>
  <si>
    <t>%</t>
  </si>
  <si>
    <t>การรับนักศึกษา</t>
  </si>
  <si>
    <t>การเตรียมความพร้อมก่อนเข้าศึกษา</t>
  </si>
  <si>
    <t>การส่งเสริมและพัฒนานักศึกษา</t>
  </si>
  <si>
    <t>การพัฒนาศักยภาพนักศึกษาและการเสริมสร้างทักษะการเรียนรู้ ในศตวรรษที่ 21</t>
  </si>
  <si>
    <t>ผลที่เกิดกับนักศึกษา</t>
  </si>
  <si>
    <t>คะแนนเฉลี่ยของผลการประเมินองค์ประกอบที่ 3</t>
  </si>
  <si>
    <t>องค์ประกอบที่ 3 นักศึกษา</t>
  </si>
  <si>
    <t>การบริหารและพัฒนาอาจารย์</t>
  </si>
  <si>
    <t>องค์ประกอบที่ 4 อาจารย์</t>
  </si>
  <si>
    <t>ระบบการรับและแต่งตั้งอาจารย์ประจำหลักสูตร</t>
  </si>
  <si>
    <t>ระบบการบริหารอาจารย์</t>
  </si>
  <si>
    <t>ระบบการส่งเสริมและพัฒนาอาจารย์</t>
  </si>
  <si>
    <t>ร้อยละอาจารย์ประจำหลักสูตรที่มีวุฒิปริญญาเอก</t>
  </si>
  <si>
    <t>ผลงานทางวิชาการของอาจารย์ประจำหลักสูตร</t>
  </si>
  <si>
    <t xml:space="preserve">  -  ค่าร้อยละของผลรวมถ่วงน้ำหนักของผลงานทางวิชาการของอาจารย์ประจำหลักสูตร</t>
  </si>
  <si>
    <t>คุณภาพอาจารย์</t>
  </si>
  <si>
    <t>ผลที่เกิดกับอาจารย์</t>
  </si>
  <si>
    <t>คะแนนเฉลี่ยของผลการประเมินองค์ประกอบที่ 4</t>
  </si>
  <si>
    <t>องค์ประกอบที่ 5 หลักสูตร การเรียนการสอน  การประเมินผู้เรียน</t>
  </si>
  <si>
    <t>สาระของรายวิชาในหลักสูตร</t>
  </si>
  <si>
    <t>การออกแบบหลักสูตรและสาระรายวิชาในหลักสูตร</t>
  </si>
  <si>
    <t>การปรับปรุงหลักสูตรให้ทันสมัยตามความก้าวหน้าในศาสตร์สาขานั้นๆ</t>
  </si>
  <si>
    <t>การวางระบบผู้สอนและกระบวนการเรียนการสอน</t>
  </si>
  <si>
    <t>การกำหนดผู้สอน</t>
  </si>
  <si>
    <t>การประเมินผู้เรียน</t>
  </si>
  <si>
    <t>การประเมินผลการเรียนรู้ตามกรอบมาตรฐานคุณวุฒิระดับอุดมศึกษาแห่งชาติ</t>
  </si>
  <si>
    <t>การตรวจสอบการประเมินผลการเรียนรู้ของนักศึกษา</t>
  </si>
  <si>
    <t>การกำกับการประเมินการจัดการเรียนการสอนและประเมินหลักสูตร (มคอ.5 มคอ.6 และมคอ.7)</t>
  </si>
  <si>
    <t>ผลการดำเนินงานหลักสูตรตามกรอบมาตรฐานคุณวุฒิระดับอุดมศึกษาแห่งชาติ</t>
  </si>
  <si>
    <t>จำนวนตัวบ่งชี้ที่หลักสูตรสามารถดำเนินการได้ตามเกณฑ์</t>
  </si>
  <si>
    <t>ร้อยละของผลการดำเนินการได้ตามเกณฑ์</t>
  </si>
  <si>
    <t>คะแนนเฉลี่ยของผลการประเมินองค์ประกอบที่ 5</t>
  </si>
  <si>
    <t>องค์ประกอบที่ 6 สิ่งสนับสนุนการเรียนรู้</t>
  </si>
  <si>
    <t>สิ่งสนับสนุนการเรียนการสอน</t>
  </si>
  <si>
    <t>จำนวนสิ่งสนับสนุนการเรียนรู้เพียงพอและเหมาะสมต่อการจัดการเรียนการสอน</t>
  </si>
  <si>
    <t>คะแนนเฉลี่ยของผลการประเมินองค์ประกอบที่ 6</t>
  </si>
  <si>
    <t>คะแนนการประเมิน</t>
  </si>
  <si>
    <t>ตัวบ่งชี้ 1.1 การบริหารจัดการหลักสูตรตามเกณฑ์มาตรฐานหลักสูตรที่กำหนดโดย สกอ.</t>
  </si>
  <si>
    <t>ตัวบ่งชี้ 2.1 คุณภาพบัณฑิตตามกรอบมาตรฐานคุณวุฒิระดับอุดมศึกษาแห่งชาติ</t>
  </si>
  <si>
    <t>ค่าเฉลี่ยของคะแนนประเมินองค์ประกอบที่ 2 บัณฑิต</t>
  </si>
  <si>
    <t>ตัวบ่งชี้ 3.1 การรับนักศึกษา</t>
  </si>
  <si>
    <t>ตัวบ่งชี้ 3.2 การส่งเสริมและพัฒนานักศึกษา</t>
  </si>
  <si>
    <t>คะแนนเฉลี่ยของผลการประเมินองค์ประกอบที่ 3 นักศึกษา</t>
  </si>
  <si>
    <t>ตัวบ่งชี้ 4.1 การบริหารและพัฒนาอาจารย์</t>
  </si>
  <si>
    <t>ตัวบ่งชี้ 3.3 ผลที่เกิดกับนักศึกษา</t>
  </si>
  <si>
    <t>ตัวบ่งชี้ 4.2 คุณภาพอาจารย์</t>
  </si>
  <si>
    <t>ตัวบ่งชี้ 4.3 ผลที่เกิดกับอาจารย์</t>
  </si>
  <si>
    <t>คะแนนเฉลี่ยของผลการประเมินองค์ประกอบที่ 4 อาจารย์</t>
  </si>
  <si>
    <t>ตัวบ่งชี้ 5.1 สาระของรายวิชาในหลักสูตร</t>
  </si>
  <si>
    <t>ตัวบ่งชี้ 5.2 การวางระบบผู้สอนและกระบวนการเรียนการสอน</t>
  </si>
  <si>
    <t>ตัวบ่งชี้ 5.3 การประเมินผู้เรียน</t>
  </si>
  <si>
    <t>ตัวบ่งชี้ 5.4 ผลการดำเนินงานหลักสูตรตามกรอบมาตรฐานคุณวุฒิระดับอุดมศึกษาแห่งชาติ</t>
  </si>
  <si>
    <t>คะแนนเฉลี่ยของผลการประเมินองค์ประกอบที่ 5 หลักสูตร การเรียนการสอน  การประเมินผู้เรียน</t>
  </si>
  <si>
    <t>ตัวบ่งชี้ 6.1 สิ่งสนับสนุนการเรียนการสอน</t>
  </si>
  <si>
    <t>คะแนนเฉลี่ยของผลการประเมินองค์ประกอบที่ 6 สิ่งสนับสนุนการเรียนรู้</t>
  </si>
  <si>
    <t>กระบวนการปรับปรุงตามผลการประเมิน ความพึงพอใจของนักศึกษาและอาจารย์ ต่อสิ่งสนับสนุนการเรียนรู้</t>
  </si>
  <si>
    <t>ระบบการดำเนินงานของภาควิชา/คณะ/สถาบันโดยมีส่วนร่วมของอาจารย์ประจำหลักสูตรเพื่อให้มีสิ่งสนับสนุนการเรียนรู้</t>
  </si>
  <si>
    <t>ค่าเฉลี่ยของคะแนนประเมินองค์ประกอบที่ 1 การกำกับมาตรฐาน</t>
  </si>
  <si>
    <t>คะแนนเฉลี่ยรวมทุกตัวบ่งชี้ในองค์ประกอบที่ 2-6</t>
  </si>
  <si>
    <t>องค์</t>
  </si>
  <si>
    <t>ประกอบ</t>
  </si>
  <si>
    <t>ที่</t>
  </si>
  <si>
    <t>0.01-2.00  ระดับคุณภาพน้อย</t>
  </si>
  <si>
    <t>2.01-3.00  ระดับคุณภาพปานกลาง</t>
  </si>
  <si>
    <t>3.01-4.00  ระดับคุณภาพดี</t>
  </si>
  <si>
    <t>4.01-5.00  ระดับคุณภาพดีมาก</t>
  </si>
  <si>
    <t>ผลการดำเนินการ</t>
  </si>
  <si>
    <t>การประเมิน</t>
  </si>
  <si>
    <t>ผลการประเมินตนเองภาพรวม (จุดเด่น – โอกาสที่ควรพัฒนา)</t>
  </si>
  <si>
    <t>จุดเด่นของการดำเนินงาน</t>
  </si>
  <si>
    <t>โอกาสที่ควรพัฒนา</t>
  </si>
  <si>
    <t>ลำดับที่</t>
  </si>
  <si>
    <t>นามสกุล</t>
  </si>
  <si>
    <t>ชื่อ</t>
  </si>
  <si>
    <t>ตำแหน่ง</t>
  </si>
  <si>
    <t>กรรมการ</t>
  </si>
  <si>
    <t>รายนามคณะผู้ประเมินการประกันคุณภาพระดับหลักสูตร</t>
  </si>
  <si>
    <t>ลงชื่อ........................................................</t>
  </si>
  <si>
    <t>ผลการประเมินตนเององค์ประกอบที่ 2 (จุดเด่น – โอกาสที่ควรพัฒนา)</t>
  </si>
  <si>
    <t>ผลการประเมินตนเององค์ประกอบที่ 3 (จุดเด่น – โอกาสที่ควรพัฒนา)</t>
  </si>
  <si>
    <t>ผลการประเมินตนเององค์ประกอบที่ 4 (จุดเด่น – โอกาสที่ควรพัฒนา)</t>
  </si>
  <si>
    <t>ผลการประเมินตนเององค์ประกอบที่ 5 (จุดเด่น – โอกาสที่ควรพัฒนา)</t>
  </si>
  <si>
    <t>การกำกับ ติดตาม และตรวจสอบการจัดทำแผนการเรียนรู้ (มคอ. 3 และ   มคอ. 4) การจัดการเรียนการสอน</t>
  </si>
  <si>
    <t>ผลการประเมินตนเององค์ประกอบที่ 6 (จุดเด่น – โอกาสที่ควรพัฒนา)</t>
  </si>
  <si>
    <t>ร้อยละ</t>
  </si>
  <si>
    <t xml:space="preserve">  - จำนวนอาจารย์ประจำหลักสูตรทั้งหมด</t>
  </si>
  <si>
    <t xml:space="preserve">  - จำนวนอาจารย์ประจำหลักสูตรที่มีคุณวุฒิปริญญาเอก</t>
  </si>
  <si>
    <t xml:space="preserve">  - จำนวนอาจารย์ประจำหลักสูตรที่ดำรงตำแหน่งทางวิชาการ</t>
  </si>
  <si>
    <t>ร้อยละอาจารย์ประจำหลักสูตรที่ดำรงตำแหน่งทางวิชาการ</t>
  </si>
  <si>
    <t>ประเด็นการพิจารณา</t>
  </si>
  <si>
    <t>ตัวบ่งชี้ที่ 1.1 การบริหารจัดการหลักสูตรตามเกณฑ์มาตรฐานหลักสูตรที่กำหนดโดยสำนักงานคณะกรรมการการอุดมศึกษา</t>
  </si>
  <si>
    <t>ข้อที่</t>
  </si>
  <si>
    <t xml:space="preserve"> </t>
  </si>
  <si>
    <t>ตัวบ่งชี้ที่</t>
  </si>
  <si>
    <t>(ปริญญาตรี) ร้อยละของบัณฑิตปริญญาตรีที่ได้งานทำหรือประกอบอาชีพอิสระภายใน 1 ปี</t>
  </si>
  <si>
    <t xml:space="preserve">  - ผลรวมถ่วงน้ำหนักของผลงานทางวิชาการของจำนวนอาจารย์ประจำหลักสูตร</t>
  </si>
  <si>
    <t>คะแนนเฉลี่ยของทุกตัวบ่งชี้ในองค์ประกอบที่ 2-6</t>
  </si>
  <si>
    <t>คะแนนประเมินการรับนักศึกษา</t>
  </si>
  <si>
    <t>คะแนนการประเมินการส่งเสริมและพัฒนานักศึกษา</t>
  </si>
  <si>
    <t>คะแนนการประเมินผลที่เกิดกับนักศึกษา</t>
  </si>
  <si>
    <t>ความพึงพอใจต่อหลักสูตร (ระบุคะแนนเฉลี่ย)</t>
  </si>
  <si>
    <t>ปีการศึกษา</t>
  </si>
  <si>
    <t>คะแนนประเมินบัณฑิต</t>
  </si>
  <si>
    <t>คะแนนประเมินการบริหารและพัฒนาอาจารย์</t>
  </si>
  <si>
    <t>คะแนนประเมินคุณภาพอาจารย์</t>
  </si>
  <si>
    <t>คะแนนการประเมินผลที่เกิดกับอาจารย์</t>
  </si>
  <si>
    <t>คะแนนประเมินสาระของรายวิชาในหลักสูตร</t>
  </si>
  <si>
    <t>คะแนนประเมินการวางระบบผู้สอนและกระบวนการเรียนการสอน</t>
  </si>
  <si>
    <t>คะแนนประเมินการประเมินผู้เรียน</t>
  </si>
  <si>
    <t>คะแนนประเมินสิ่งสนับสนุนการเรียนการสอน</t>
  </si>
  <si>
    <t>คะแนนการประเมินผลผลการดำเนินงานหลักสูตรตามกรอบมาตรฐานคุณวุฒิระดับอุดมศึกษาแห่งชาติ</t>
  </si>
  <si>
    <t>ข้อ</t>
  </si>
  <si>
    <t>กรรมการและเลขานุการ</t>
  </si>
  <si>
    <t>ประธานกรรมการ</t>
  </si>
  <si>
    <t>เกณฑ์ร้อยละ 20</t>
  </si>
  <si>
    <t xml:space="preserve">อัตราการคงอยู่ของนักศึกษาตลอดหลักสูตร </t>
  </si>
  <si>
    <t>อัตราการสำเร็จการศึกษาตามหลักสูตร</t>
  </si>
  <si>
    <t>จำนวนอาจารย์ผู้รับผิดชอบหลักสูตร</t>
  </si>
  <si>
    <t>เกินกว่าหนึ่งหลักสูตรไม่ได้</t>
  </si>
  <si>
    <t>อ.ประจำ ป.โท ผศ</t>
  </si>
  <si>
    <t>อ.พิเศษ ป.โท สอนไม่เกิน 50%</t>
  </si>
  <si>
    <t>ผลการประเมินองค์ประกอบที่ 1</t>
  </si>
  <si>
    <t>หมายเหตุ</t>
  </si>
  <si>
    <t>ใช้เกณฑ์มาตรฐานหลักสูตรระดับปริญญาตรี พ.ศ.2558</t>
  </si>
  <si>
    <t>ความพึงพอใจของอาจารย์ผู้รับผิดชอบหลักสูตรต่อการบริหารจัดการหลักสูตร</t>
  </si>
  <si>
    <t>อัตราการคงอยู่ของอาจารย์ผู้รับผิดชอบหลักสูตร</t>
  </si>
  <si>
    <t xml:space="preserve">มากกว่าหนึ่งหลักสูตรได้ </t>
  </si>
  <si>
    <t>ข้อสังเกตุ</t>
  </si>
  <si>
    <t>แนวทางเสริม</t>
  </si>
  <si>
    <t>แนวทางพัฒนา</t>
  </si>
  <si>
    <t xml:space="preserve">     '-ตรงสาขาที่เรียน</t>
  </si>
  <si>
    <t xml:space="preserve">     '-ไม่ตรงสาขาที่เรียน</t>
  </si>
  <si>
    <t>1.จำนวนบัณฑิตทั้งหมด</t>
  </si>
  <si>
    <t>2.จำนวนบัณฑิตที่ตอบแบบสำรวจเรื่องการมีงานทำ</t>
  </si>
  <si>
    <t>5.จำนวนผู้สำเร็จการศึกษาที่มีงานทำก่อนเข้าศึกษา</t>
  </si>
  <si>
    <t>6.จำนวนบัณฑิตที่ศึกษาต่อ</t>
  </si>
  <si>
    <t>7.จำนวนบัณฑิตที่อุปสมบท</t>
  </si>
  <si>
    <t>8.จำนวนบัณฑิตที่เกณฑ์ทหาร</t>
  </si>
  <si>
    <t>(ใช้เกณฑ์มาตรฐานการประเมินระดับปริญญาตรี พ.ศ. 2558)</t>
  </si>
  <si>
    <r>
      <t>3.จำนวนบัณฑิตที่ได้งานทำหลังสำเร็จการศึกษา</t>
    </r>
    <r>
      <rPr>
        <sz val="16"/>
        <color rgb="FFFF0000"/>
        <rFont val="Angsana New"/>
        <family val="1"/>
      </rPr>
      <t>(ไม่นับรวมผู้ประกอบอาชีพอิสระ)</t>
    </r>
  </si>
  <si>
    <r>
      <t>4.จำนวนบัณฑิตที่ประกอบอาชีพอิสระ ภายใน 1 ปี</t>
    </r>
    <r>
      <rPr>
        <sz val="16"/>
        <color rgb="FFFF0000"/>
        <rFont val="Angsana New"/>
        <family val="1"/>
      </rPr>
      <t xml:space="preserve"> (อาชีพอิสระ)</t>
    </r>
  </si>
  <si>
    <r>
      <t xml:space="preserve">ร้อยละของบัณฑิตที่ได้งานทำหรือประกอบอาชีพอิสระภายใน 1 ปี
 </t>
    </r>
    <r>
      <rPr>
        <sz val="16"/>
        <color rgb="FFFF0000"/>
        <rFont val="Angsana New"/>
        <family val="1"/>
      </rPr>
      <t xml:space="preserve"> มาจากข้อ [(3+4) / (2-5-6-7-8)] x 100</t>
    </r>
  </si>
  <si>
    <r>
      <t xml:space="preserve">  - จำนวนบัณฑิตที่ตอบแบบสำรวจทั้งหมด</t>
    </r>
    <r>
      <rPr>
        <sz val="16"/>
        <color indexed="60"/>
        <rFont val="Angsana New"/>
        <family val="1"/>
      </rPr>
      <t xml:space="preserve"> (ไม่น้อยกว่าร้อยละ70) [ข้อ 2/ข้อ 1]*100</t>
    </r>
  </si>
  <si>
    <r>
      <t>การควบคุม การดูแล การให้คำปรึกษาวิชาการและแนะแนวแก่นักศึกษา</t>
    </r>
    <r>
      <rPr>
        <b/>
        <u/>
        <sz val="16"/>
        <color indexed="8"/>
        <rFont val="Angsana New"/>
        <family val="1"/>
      </rPr>
      <t>ปริญญาตรี</t>
    </r>
  </si>
  <si>
    <r>
      <t>ผลการจัดการข้อร้องเรียนของนักศึกษา</t>
    </r>
    <r>
      <rPr>
        <sz val="12"/>
        <color indexed="8"/>
        <rFont val="Angsana New"/>
        <family val="1"/>
      </rPr>
      <t xml:space="preserve"> (มี/ไม่มี การดำเนินการ)</t>
    </r>
  </si>
  <si>
    <r>
      <t>การจัดการเรียนการสอนใน</t>
    </r>
    <r>
      <rPr>
        <b/>
        <u/>
        <sz val="16"/>
        <color indexed="8"/>
        <rFont val="Angsana New"/>
        <family val="1"/>
      </rPr>
      <t>ระดับปริญญาตรี</t>
    </r>
    <r>
      <rPr>
        <sz val="16"/>
        <color indexed="8"/>
        <rFont val="Angsana New"/>
        <family val="1"/>
      </rPr>
      <t>ที่มีการบูรณาการกับการวิจัย การบริการวิชาการทางสังคม และการทำนุบำรุงศิลปะและวัฒนธรรม</t>
    </r>
  </si>
  <si>
    <r>
      <t xml:space="preserve">จำนวนตัวบ่งชี้ที่จะต้องประเมินในปีที่ประเมินทั้งหมด </t>
    </r>
    <r>
      <rPr>
        <sz val="16"/>
        <color indexed="10"/>
        <rFont val="Angsana New"/>
        <family val="1"/>
      </rPr>
      <t>(ดูจาก มคอ.2)</t>
    </r>
  </si>
  <si>
    <r>
      <t xml:space="preserve">ตัวบ่งชี้ 2.2 </t>
    </r>
    <r>
      <rPr>
        <sz val="16"/>
        <color rgb="FFFF0000"/>
        <rFont val="Angsana New"/>
        <family val="1"/>
      </rPr>
      <t>(ปริญญาตรี)</t>
    </r>
    <r>
      <rPr>
        <sz val="16"/>
        <color indexed="8"/>
        <rFont val="Angsana New"/>
        <family val="1"/>
      </rPr>
      <t xml:space="preserve"> การได้งานทำหรือผลงานวิจัยของผู้สำเร็จการศึกษา</t>
    </r>
  </si>
  <si>
    <r>
      <rPr>
        <b/>
        <sz val="16"/>
        <color indexed="8"/>
        <rFont val="Wingdings"/>
        <charset val="2"/>
      </rPr>
      <t>ü</t>
    </r>
    <r>
      <rPr>
        <b/>
        <sz val="16"/>
        <color indexed="8"/>
        <rFont val="Angsana New"/>
        <family val="1"/>
      </rPr>
      <t>= เป็นไปตามเกณฑ์</t>
    </r>
  </si>
  <si>
    <t>X= ไม่เป็นไปตามเกณฑ์</t>
  </si>
  <si>
    <t>ü</t>
  </si>
  <si>
    <t>มี</t>
  </si>
  <si>
    <t xml:space="preserve">มี </t>
  </si>
  <si>
    <t>แนวทางเสริมจุดเด่น</t>
  </si>
  <si>
    <t>…5 . คน /หลักสูตร</t>
  </si>
  <si>
    <t>เพิ่มข้อมูล</t>
  </si>
  <si>
    <t>การรายงานผลการดำเนินงานของหลักสูตร.................</t>
  </si>
  <si>
    <t xml:space="preserve"> สาขาวิชา........................ (รหัสหลักสูตร ....................... )</t>
  </si>
  <si>
    <t>คณะ.......................มหาวิทยาลัยเทคโนโลยีราชมงคลรัตนโกสินทร์</t>
  </si>
  <si>
    <r>
      <t xml:space="preserve">   หลักสูตร................... สาขาวิชา.................... คณะ........................ มหาวิทยาลัยเทคโนโลยีราชมงคลรัตนโกสินทร์ มีผลการประเมินโดยภาพรวม ผ่านเกณฑ์มาตรฐานการประกันคุณภาพหลักสูตร ตามเกณฑ์มาตรฐานหลักสูตรระดับปริญญาตรี พ.ศ. 2558 โดยมีผลการประเมินตนเองระดับหลักสูตร  ปีการศึกษา 2566</t>
    </r>
    <r>
      <rPr>
        <sz val="16"/>
        <color indexed="10"/>
        <rFont val="Angsana New"/>
        <family val="1"/>
      </rPr>
      <t xml:space="preserve"> ที่คะแนนเฉลี่ย.............  ระดับคุณภาพดี</t>
    </r>
  </si>
  <si>
    <t>(......................................)</t>
  </si>
  <si>
    <t xml:space="preserve">(....................................) </t>
  </si>
  <si>
    <t>(.........................................)</t>
  </si>
  <si>
    <t>........</t>
  </si>
  <si>
    <t>................</t>
  </si>
  <si>
    <t>......................</t>
  </si>
  <si>
    <t>....................</t>
  </si>
  <si>
    <t>จำนวนบัณฑิตทั้งหมด…..คน ตอบ.. คน</t>
  </si>
  <si>
    <t>แนวโน้ม...........</t>
  </si>
  <si>
    <t>ประจำปีการศึกษา 2568 (1 มิถุนายน 2568-31 พฤษภาคม 2569)</t>
  </si>
  <si>
    <t>วันที่ .......  เดือน...........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</si>
</sst>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Tahoma"/>
      <family val="2"/>
    </font>
    <font>
      <b/>
      <sz val="16"/>
      <name val="Angsana New"/>
      <family val="1"/>
    </font>
    <font>
      <sz val="8"/>
      <name val="Tahoma"/>
      <family val="2"/>
    </font>
    <font>
      <sz val="11"/>
      <color indexed="8"/>
      <name val="Angsana New"/>
      <family val="1"/>
    </font>
    <font>
      <sz val="16"/>
      <color indexed="8"/>
      <name val="Angsana New"/>
      <family val="1"/>
    </font>
    <font>
      <b/>
      <sz val="18"/>
      <color indexed="8"/>
      <name val="Angsana New"/>
      <family val="1"/>
    </font>
    <font>
      <sz val="20"/>
      <color indexed="8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b/>
      <sz val="16"/>
      <color indexed="8"/>
      <name val="Angsana New"/>
      <family val="1"/>
    </font>
    <font>
      <sz val="16"/>
      <name val="Angsana New"/>
      <family val="1"/>
    </font>
    <font>
      <sz val="16"/>
      <color indexed="10"/>
      <name val="Angsana New"/>
      <family val="1"/>
    </font>
    <font>
      <b/>
      <sz val="16"/>
      <color rgb="FFC00000"/>
      <name val="Angsana New"/>
      <family val="1"/>
    </font>
    <font>
      <sz val="16"/>
      <color rgb="FFC00000"/>
      <name val="Angsana New"/>
      <family val="1"/>
    </font>
    <font>
      <b/>
      <sz val="18"/>
      <color rgb="FFFF0000"/>
      <name val="Angsana New"/>
      <family val="1"/>
    </font>
    <font>
      <sz val="18"/>
      <color indexed="8"/>
      <name val="Angsana New"/>
      <family val="1"/>
    </font>
    <font>
      <b/>
      <sz val="18"/>
      <color rgb="FFC00000"/>
      <name val="Angsana New"/>
      <family val="1"/>
    </font>
    <font>
      <sz val="11"/>
      <color rgb="FFC00000"/>
      <name val="Angsana New"/>
      <family val="1"/>
    </font>
    <font>
      <sz val="13"/>
      <color indexed="8"/>
      <name val="Angsana New"/>
      <family val="1"/>
    </font>
    <font>
      <sz val="13"/>
      <color rgb="FFC00000"/>
      <name val="Angsana New"/>
      <family val="1"/>
    </font>
    <font>
      <sz val="16"/>
      <color rgb="FFFF0000"/>
      <name val="Angsana New"/>
      <family val="1"/>
    </font>
    <font>
      <sz val="16"/>
      <color indexed="60"/>
      <name val="Angsana New"/>
      <family val="1"/>
    </font>
    <font>
      <sz val="14"/>
      <color indexed="8"/>
      <name val="Angsana New"/>
      <family val="1"/>
    </font>
    <font>
      <sz val="14"/>
      <color rgb="FFFF0000"/>
      <name val="Angsana New"/>
      <family val="1"/>
    </font>
    <font>
      <sz val="11"/>
      <color theme="1"/>
      <name val="Angsana New"/>
      <family val="1"/>
    </font>
    <font>
      <b/>
      <u/>
      <sz val="16"/>
      <color indexed="8"/>
      <name val="Angsana New"/>
      <family val="1"/>
    </font>
    <font>
      <sz val="16"/>
      <color theme="1"/>
      <name val="Angsana New"/>
      <family val="1"/>
    </font>
    <font>
      <sz val="12"/>
      <color indexed="8"/>
      <name val="Angsana New"/>
      <family val="1"/>
    </font>
    <font>
      <b/>
      <sz val="15"/>
      <name val="Angsana New"/>
      <family val="1"/>
    </font>
    <font>
      <sz val="11"/>
      <color rgb="FFFF0000"/>
      <name val="Angsana New"/>
      <family val="1"/>
    </font>
    <font>
      <b/>
      <sz val="16"/>
      <color indexed="8"/>
      <name val="Wingdings"/>
      <charset val="2"/>
    </font>
    <font>
      <sz val="18"/>
      <color indexed="8"/>
      <name val="Wingdings"/>
      <charset val="2"/>
    </font>
    <font>
      <b/>
      <sz val="18"/>
      <color theme="1"/>
      <name val="Angsana New"/>
      <family val="1"/>
    </font>
    <font>
      <b/>
      <sz val="20"/>
      <color rgb="FFC00000"/>
      <name val="Angsana New"/>
      <family val="1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79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1" fillId="0" borderId="0" xfId="0" applyFont="1" applyFill="1" applyAlignme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9" fillId="0" borderId="13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3" fillId="0" borderId="1" xfId="0" applyFont="1" applyBorder="1"/>
    <xf numFmtId="0" fontId="16" fillId="3" borderId="1" xfId="0" applyFont="1" applyFill="1" applyBorder="1" applyAlignment="1">
      <alignment horizontal="center" vertical="center"/>
    </xf>
    <xf numFmtId="0" fontId="17" fillId="0" borderId="0" xfId="0" applyFont="1" applyAlignment="1"/>
    <xf numFmtId="0" fontId="3" fillId="0" borderId="0" xfId="0" applyFont="1" applyAlignment="1"/>
    <xf numFmtId="0" fontId="17" fillId="0" borderId="0" xfId="0" applyFont="1"/>
    <xf numFmtId="0" fontId="9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19" fillId="12" borderId="1" xfId="0" applyFont="1" applyFill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1" xfId="0" applyFont="1" applyBorder="1" applyAlignment="1">
      <alignment horizontal="left" vertical="center" wrapText="1"/>
    </xf>
    <xf numFmtId="2" fontId="9" fillId="14" borderId="19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9" fillId="13" borderId="19" xfId="0" applyNumberFormat="1" applyFont="1" applyFill="1" applyBorder="1" applyAlignment="1">
      <alignment horizontal="center" vertical="center" wrapText="1"/>
    </xf>
    <xf numFmtId="0" fontId="4" fillId="0" borderId="21" xfId="0" quotePrefix="1" applyFont="1" applyBorder="1" applyAlignment="1">
      <alignment horizontal="left" vertical="center" wrapText="1"/>
    </xf>
    <xf numFmtId="2" fontId="9" fillId="16" borderId="1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2" fontId="9" fillId="15" borderId="14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4" fontId="7" fillId="9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22" fillId="0" borderId="0" xfId="0" applyFont="1"/>
    <xf numFmtId="0" fontId="3" fillId="0" borderId="0" xfId="0" applyFont="1" applyBorder="1" applyAlignment="1"/>
    <xf numFmtId="0" fontId="9" fillId="0" borderId="12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0" fontId="20" fillId="0" borderId="0" xfId="0" applyFont="1"/>
    <xf numFmtId="0" fontId="9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right"/>
    </xf>
    <xf numFmtId="0" fontId="4" fillId="0" borderId="7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left" wrapText="1"/>
    </xf>
    <xf numFmtId="0" fontId="7" fillId="9" borderId="2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right"/>
    </xf>
    <xf numFmtId="0" fontId="9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/>
    </xf>
    <xf numFmtId="0" fontId="4" fillId="0" borderId="8" xfId="0" applyFont="1" applyBorder="1"/>
    <xf numFmtId="0" fontId="9" fillId="0" borderId="4" xfId="0" applyFont="1" applyBorder="1"/>
    <xf numFmtId="0" fontId="7" fillId="9" borderId="1" xfId="0" applyFont="1" applyFill="1" applyBorder="1" applyAlignment="1">
      <alignment horizontal="center"/>
    </xf>
    <xf numFmtId="0" fontId="9" fillId="0" borderId="12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2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3" fillId="0" borderId="0" xfId="0" applyFont="1"/>
    <xf numFmtId="0" fontId="4" fillId="0" borderId="1" xfId="0" applyFont="1" applyBorder="1"/>
    <xf numFmtId="0" fontId="9" fillId="4" borderId="15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right"/>
    </xf>
    <xf numFmtId="0" fontId="4" fillId="3" borderId="1" xfId="0" applyFont="1" applyFill="1" applyBorder="1"/>
    <xf numFmtId="0" fontId="4" fillId="0" borderId="0" xfId="0" applyFont="1"/>
    <xf numFmtId="0" fontId="4" fillId="0" borderId="12" xfId="0" applyFont="1" applyBorder="1"/>
    <xf numFmtId="0" fontId="4" fillId="2" borderId="4" xfId="0" applyFont="1" applyFill="1" applyBorder="1"/>
    <xf numFmtId="0" fontId="26" fillId="0" borderId="4" xfId="0" applyFont="1" applyBorder="1" applyAlignment="1">
      <alignment horizontal="left" vertical="top" wrapText="1"/>
    </xf>
    <xf numFmtId="0" fontId="4" fillId="2" borderId="7" xfId="0" applyFont="1" applyFill="1" applyBorder="1"/>
    <xf numFmtId="0" fontId="9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right" vertical="center"/>
    </xf>
    <xf numFmtId="0" fontId="9" fillId="0" borderId="12" xfId="0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9" fillId="0" borderId="3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right"/>
    </xf>
    <xf numFmtId="0" fontId="4" fillId="0" borderId="3" xfId="0" applyFont="1" applyBorder="1" applyAlignment="1">
      <alignment horizontal="left" vertical="top" wrapText="1"/>
    </xf>
    <xf numFmtId="0" fontId="4" fillId="9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right"/>
    </xf>
    <xf numFmtId="4" fontId="4" fillId="0" borderId="14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right"/>
    </xf>
    <xf numFmtId="0" fontId="10" fillId="9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top" wrapText="1"/>
    </xf>
    <xf numFmtId="0" fontId="9" fillId="11" borderId="1" xfId="0" applyFont="1" applyFill="1" applyBorder="1" applyAlignment="1">
      <alignment horizontal="left" vertical="center" wrapText="1"/>
    </xf>
    <xf numFmtId="2" fontId="7" fillId="11" borderId="2" xfId="0" applyNumberFormat="1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right" vertical="center"/>
    </xf>
    <xf numFmtId="0" fontId="9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/>
    </xf>
    <xf numFmtId="0" fontId="4" fillId="0" borderId="19" xfId="0" applyFont="1" applyBorder="1"/>
    <xf numFmtId="0" fontId="4" fillId="0" borderId="4" xfId="0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7" fillId="9" borderId="1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right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center"/>
    </xf>
    <xf numFmtId="0" fontId="4" fillId="2" borderId="10" xfId="0" applyFont="1" applyFill="1" applyBorder="1"/>
    <xf numFmtId="0" fontId="4" fillId="2" borderId="19" xfId="0" applyFont="1" applyFill="1" applyBorder="1"/>
    <xf numFmtId="0" fontId="9" fillId="4" borderId="6" xfId="0" applyFont="1" applyFill="1" applyBorder="1" applyAlignment="1">
      <alignment horizontal="left" vertical="top" wrapText="1"/>
    </xf>
    <xf numFmtId="0" fontId="7" fillId="9" borderId="2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right" vertical="center"/>
    </xf>
    <xf numFmtId="0" fontId="4" fillId="4" borderId="6" xfId="0" applyFont="1" applyFill="1" applyBorder="1"/>
    <xf numFmtId="0" fontId="9" fillId="0" borderId="10" xfId="0" applyFont="1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justify" vertical="center"/>
    </xf>
    <xf numFmtId="0" fontId="9" fillId="0" borderId="12" xfId="0" applyFont="1" applyBorder="1" applyAlignment="1">
      <alignment horizontal="justify" vertical="top"/>
    </xf>
    <xf numFmtId="0" fontId="4" fillId="0" borderId="16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justify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9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4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left" vertical="top" wrapText="1"/>
    </xf>
    <xf numFmtId="4" fontId="7" fillId="10" borderId="6" xfId="0" applyNumberFormat="1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right"/>
    </xf>
    <xf numFmtId="0" fontId="4" fillId="4" borderId="14" xfId="0" applyFont="1" applyFill="1" applyBorder="1"/>
    <xf numFmtId="4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right" vertical="center"/>
    </xf>
    <xf numFmtId="0" fontId="4" fillId="0" borderId="10" xfId="0" applyFont="1" applyBorder="1"/>
    <xf numFmtId="0" fontId="9" fillId="4" borderId="6" xfId="0" applyFont="1" applyFill="1" applyBorder="1" applyAlignment="1">
      <alignment horizontal="left" wrapText="1"/>
    </xf>
    <xf numFmtId="0" fontId="9" fillId="9" borderId="2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3" fillId="0" borderId="0" xfId="0" quotePrefix="1" applyFont="1" applyBorder="1" applyAlignment="1"/>
    <xf numFmtId="0" fontId="9" fillId="3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vertical="top" wrapText="1"/>
    </xf>
    <xf numFmtId="0" fontId="9" fillId="5" borderId="17" xfId="0" applyFont="1" applyFill="1" applyBorder="1" applyAlignment="1">
      <alignment vertical="top" wrapText="1"/>
    </xf>
    <xf numFmtId="0" fontId="9" fillId="5" borderId="2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2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12" fillId="4" borderId="1" xfId="0" applyFont="1" applyFill="1" applyBorder="1" applyAlignment="1">
      <alignment horizontal="justify" vertical="top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3" borderId="1" xfId="0" applyFont="1" applyFill="1" applyBorder="1"/>
    <xf numFmtId="0" fontId="5" fillId="3" borderId="1" xfId="0" applyFont="1" applyFill="1" applyBorder="1"/>
    <xf numFmtId="2" fontId="4" fillId="0" borderId="0" xfId="0" applyNumberFormat="1" applyFont="1"/>
    <xf numFmtId="0" fontId="9" fillId="3" borderId="1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/>
    <xf numFmtId="0" fontId="9" fillId="3" borderId="1" xfId="0" applyFont="1" applyFill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9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2" fontId="9" fillId="15" borderId="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20" fillId="0" borderId="1" xfId="0" applyFont="1" applyBorder="1"/>
    <xf numFmtId="0" fontId="4" fillId="0" borderId="2" xfId="0" quotePrefix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/>
    </xf>
    <xf numFmtId="4" fontId="33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3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31" fillId="9" borderId="16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left"/>
    </xf>
    <xf numFmtId="0" fontId="9" fillId="3" borderId="27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7" fillId="3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9" fillId="12" borderId="13" xfId="0" applyFont="1" applyFill="1" applyBorder="1" applyAlignment="1">
      <alignment horizontal="left" vertical="top" wrapText="1"/>
    </xf>
    <xf numFmtId="0" fontId="19" fillId="12" borderId="18" xfId="0" applyFont="1" applyFill="1" applyBorder="1" applyAlignment="1">
      <alignment horizontal="left" vertical="top" wrapText="1"/>
    </xf>
    <xf numFmtId="0" fontId="19" fillId="12" borderId="1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" fillId="6" borderId="0" xfId="0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18" fillId="0" borderId="2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0" xfId="0" applyFont="1"/>
    <xf numFmtId="0" fontId="12" fillId="4" borderId="16" xfId="0" applyFont="1" applyFill="1" applyBorder="1" applyAlignment="1">
      <alignment horizontal="center"/>
    </xf>
    <xf numFmtId="0" fontId="12" fillId="4" borderId="17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23" fillId="0" borderId="0" xfId="0" quotePrefix="1" applyNumberFormat="1" applyFont="1"/>
    <xf numFmtId="49" fontId="23" fillId="0" borderId="0" xfId="0" applyNumberFormat="1" applyFont="1"/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49" fontId="23" fillId="0" borderId="0" xfId="0" applyNumberFormat="1" applyFont="1" applyBorder="1" applyAlignment="1">
      <alignment horizontal="left" vertical="center"/>
    </xf>
    <xf numFmtId="0" fontId="7" fillId="3" borderId="16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23" fillId="0" borderId="0" xfId="0" quotePrefix="1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0" fillId="0" borderId="25" xfId="0" quotePrefix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9" fillId="0" borderId="25" xfId="0" applyFont="1" applyBorder="1" applyAlignment="1">
      <alignment horizontal="center" vertical="top" wrapText="1"/>
    </xf>
    <xf numFmtId="0" fontId="20" fillId="0" borderId="27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12" fillId="3" borderId="16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9" fillId="0" borderId="27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4" fontId="16" fillId="3" borderId="16" xfId="0" applyNumberFormat="1" applyFont="1" applyFill="1" applyBorder="1" applyAlignment="1">
      <alignment horizontal="center"/>
    </xf>
    <xf numFmtId="4" fontId="16" fillId="3" borderId="2" xfId="0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2" fontId="12" fillId="4" borderId="16" xfId="0" applyNumberFormat="1" applyFont="1" applyFill="1" applyBorder="1" applyAlignment="1">
      <alignment horizontal="center" vertical="center" wrapText="1"/>
    </xf>
    <xf numFmtId="2" fontId="12" fillId="4" borderId="2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center" textRotation="90" wrapText="1"/>
    </xf>
    <xf numFmtId="0" fontId="29" fillId="0" borderId="0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3" fillId="0" borderId="0" xfId="0" quotePrefix="1" applyFont="1" applyBorder="1" applyAlignment="1">
      <alignment horizontal="left" vertical="center"/>
    </xf>
    <xf numFmtId="0" fontId="1" fillId="7" borderId="29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8" fillId="0" borderId="26" xfId="0" applyFont="1" applyFill="1" applyBorder="1" applyAlignment="1">
      <alignment horizontal="center" wrapText="1"/>
    </xf>
    <xf numFmtId="0" fontId="29" fillId="0" borderId="0" xfId="0" applyFont="1" applyAlignment="1">
      <alignment horizontal="left"/>
    </xf>
    <xf numFmtId="0" fontId="23" fillId="0" borderId="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9" fillId="2" borderId="29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661495</xdr:colOff>
      <xdr:row>0</xdr:row>
      <xdr:rowOff>74886</xdr:rowOff>
    </xdr:from>
    <xdr:to>
      <xdr:col>5</xdr:col>
      <xdr:colOff>459828</xdr:colOff>
      <xdr:row>8</xdr:row>
      <xdr:rowOff>246336</xdr:rowOff>
    </xdr:to>
    <xdr:pic>
      <xdr:nvPicPr>
        <xdr:cNvPr id="2373" name="รูปภาพ 1" descr="RATTANAKOSINcolor copy.png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012" y="74886"/>
          <a:ext cx="1164678" cy="2220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1"/>
  <sheetViews>
    <sheetView tabSelected="1" topLeftCell="A7" zoomScale="130" zoomScaleNormal="130" zoomScaleSheetLayoutView="100" workbookViewId="0">
      <selection activeCell="K27" sqref="K27"/>
    </sheetView>
  </sheetViews>
  <sheetFormatPr defaultRowHeight="16.5" x14ac:dyDescent="0.35"/>
  <cols>
    <col min="1" max="16384" width="9" style="2"/>
  </cols>
  <sheetData>
    <row r="4" spans="1:10" ht="25.5" customHeight="1" x14ac:dyDescent="0.35"/>
    <row r="6" spans="1:10" ht="23.25" x14ac:dyDescent="0.5">
      <c r="A6" s="3"/>
      <c r="B6" s="3"/>
    </row>
    <row r="7" spans="1:10" ht="23.25" x14ac:dyDescent="0.5">
      <c r="A7" s="3"/>
      <c r="B7" s="3"/>
    </row>
    <row r="8" spans="1:10" ht="23.25" x14ac:dyDescent="0.5">
      <c r="A8" s="3"/>
      <c r="B8" s="3"/>
    </row>
    <row r="9" spans="1:10" s="4" customFormat="1" ht="64.5" customHeight="1" x14ac:dyDescent="0.6">
      <c r="A9" s="225" t="s">
        <v>187</v>
      </c>
      <c r="B9" s="225"/>
      <c r="C9" s="225"/>
      <c r="D9" s="225"/>
      <c r="E9" s="225"/>
      <c r="F9" s="225"/>
      <c r="G9" s="225"/>
      <c r="H9" s="225"/>
      <c r="I9" s="225"/>
      <c r="J9" s="225"/>
    </row>
    <row r="10" spans="1:10" s="4" customFormat="1" ht="34.5" customHeight="1" x14ac:dyDescent="0.6">
      <c r="A10" s="225" t="s">
        <v>188</v>
      </c>
      <c r="B10" s="225"/>
      <c r="C10" s="225"/>
      <c r="D10" s="225"/>
      <c r="E10" s="225"/>
      <c r="F10" s="225"/>
      <c r="G10" s="225"/>
      <c r="H10" s="225"/>
      <c r="I10" s="225"/>
      <c r="J10" s="225"/>
    </row>
    <row r="11" spans="1:10" s="4" customFormat="1" ht="33" customHeight="1" x14ac:dyDescent="0.6">
      <c r="A11" s="226" t="s">
        <v>189</v>
      </c>
      <c r="B11" s="226"/>
      <c r="C11" s="226"/>
      <c r="D11" s="226"/>
      <c r="E11" s="226"/>
      <c r="F11" s="226"/>
      <c r="G11" s="226"/>
      <c r="H11" s="226"/>
      <c r="I11" s="226"/>
      <c r="J11" s="226"/>
    </row>
    <row r="12" spans="1:10" s="4" customFormat="1" ht="33.75" customHeight="1" x14ac:dyDescent="0.6">
      <c r="A12" s="226" t="s">
        <v>200</v>
      </c>
      <c r="B12" s="226"/>
      <c r="C12" s="226"/>
      <c r="D12" s="226"/>
      <c r="E12" s="226"/>
      <c r="F12" s="226"/>
      <c r="G12" s="226"/>
      <c r="H12" s="226"/>
      <c r="I12" s="226"/>
      <c r="J12" s="226"/>
    </row>
    <row r="20" spans="4:9" ht="23.25" x14ac:dyDescent="0.35">
      <c r="D20" s="224" t="s">
        <v>169</v>
      </c>
      <c r="E20" s="224"/>
      <c r="F20" s="224"/>
      <c r="G20" s="224"/>
      <c r="H20" s="224"/>
      <c r="I20" s="224"/>
    </row>
    <row r="21" spans="4:9" x14ac:dyDescent="0.35">
      <c r="D21" s="223" t="s">
        <v>201</v>
      </c>
      <c r="E21" s="223"/>
      <c r="F21" s="223"/>
      <c r="G21" s="223"/>
      <c r="H21" s="223"/>
      <c r="I21" s="223"/>
    </row>
  </sheetData>
  <mergeCells count="6">
    <mergeCell ref="D21:I21"/>
    <mergeCell ref="D20:I20"/>
    <mergeCell ref="A9:J9"/>
    <mergeCell ref="A10:J10"/>
    <mergeCell ref="A11:J11"/>
    <mergeCell ref="A12:J12"/>
  </mergeCells>
  <phoneticPr fontId="2" type="noConversion"/>
  <pageMargins left="0.5" right="0.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5"/>
  <sheetViews>
    <sheetView zoomScaleNormal="100" workbookViewId="0">
      <selection activeCell="F5" sqref="F5"/>
    </sheetView>
  </sheetViews>
  <sheetFormatPr defaultColWidth="9.125" defaultRowHeight="65.25" customHeight="1" x14ac:dyDescent="0.5"/>
  <cols>
    <col min="1" max="1" width="49.5" style="3" customWidth="1"/>
    <col min="2" max="2" width="10.375" style="3" customWidth="1"/>
    <col min="3" max="3" width="10.625" style="3" customWidth="1"/>
    <col min="4" max="4" width="12.875" style="3" customWidth="1"/>
    <col min="5" max="16384" width="9.125" style="3"/>
  </cols>
  <sheetData>
    <row r="1" spans="1:10" s="222" customFormat="1" ht="26.25" customHeight="1" x14ac:dyDescent="0.5">
      <c r="A1" s="342" t="str">
        <f>ปก!A9</f>
        <v>การรายงานผลการดำเนินงานของหลักสูตร.................</v>
      </c>
      <c r="B1" s="342"/>
      <c r="C1" s="342"/>
      <c r="D1" s="342"/>
      <c r="E1" s="1"/>
      <c r="F1" s="1"/>
      <c r="G1" s="1"/>
      <c r="H1" s="1"/>
      <c r="I1" s="1"/>
      <c r="J1" s="1"/>
    </row>
    <row r="2" spans="1:10" s="222" customFormat="1" ht="23.25" customHeight="1" x14ac:dyDescent="0.5">
      <c r="A2" s="342" t="str">
        <f>ปก!A10</f>
        <v xml:space="preserve"> สาขาวิชา........................ (รหัสหลักสูตร ....................... )</v>
      </c>
      <c r="B2" s="342"/>
      <c r="C2" s="342"/>
      <c r="D2" s="342"/>
      <c r="E2" s="1"/>
      <c r="F2" s="1"/>
      <c r="G2" s="1"/>
      <c r="H2" s="1"/>
      <c r="I2" s="1"/>
      <c r="J2" s="1"/>
    </row>
    <row r="3" spans="1:10" ht="22.5" customHeight="1" x14ac:dyDescent="0.5">
      <c r="A3" s="352" t="str">
        <f>ปก!A11</f>
        <v>คณะ.......................มหาวิทยาลัยเทคโนโลยีราชมงคลรัตนโกสินทร์</v>
      </c>
      <c r="B3" s="353"/>
      <c r="C3" s="353"/>
      <c r="D3" s="353"/>
      <c r="E3" s="1"/>
      <c r="F3" s="1"/>
      <c r="G3" s="1"/>
      <c r="H3" s="1"/>
      <c r="I3" s="1"/>
      <c r="J3" s="1"/>
    </row>
    <row r="4" spans="1:10" ht="65.25" customHeight="1" x14ac:dyDescent="0.5">
      <c r="A4" s="238" t="s">
        <v>22</v>
      </c>
      <c r="B4" s="241" t="s">
        <v>97</v>
      </c>
      <c r="C4" s="32" t="s">
        <v>28</v>
      </c>
      <c r="D4" s="241" t="s">
        <v>24</v>
      </c>
    </row>
    <row r="5" spans="1:10" ht="65.25" customHeight="1" x14ac:dyDescent="0.5">
      <c r="A5" s="240"/>
      <c r="B5" s="354"/>
      <c r="C5" s="176" t="s">
        <v>98</v>
      </c>
      <c r="D5" s="354"/>
    </row>
    <row r="6" spans="1:10" ht="29.25" customHeight="1" x14ac:dyDescent="0.5">
      <c r="A6" s="177" t="s">
        <v>20</v>
      </c>
      <c r="B6" s="178"/>
      <c r="C6" s="178"/>
      <c r="D6" s="179"/>
    </row>
    <row r="7" spans="1:10" ht="51" customHeight="1" x14ac:dyDescent="0.5">
      <c r="A7" s="180" t="s">
        <v>68</v>
      </c>
      <c r="B7" s="181">
        <f>'องค์ประกอบที่ 1 '!C17</f>
        <v>5</v>
      </c>
      <c r="C7" s="182" t="str">
        <f>IF(B7&lt;5,"ไม่ผ่านการประเมิน","ผ่านการประเมิน")</f>
        <v>ผ่านการประเมิน</v>
      </c>
      <c r="D7" s="96"/>
    </row>
    <row r="8" spans="1:10" ht="44.25" customHeight="1" x14ac:dyDescent="0.5">
      <c r="A8" s="183" t="s">
        <v>88</v>
      </c>
      <c r="B8" s="184">
        <f>AVERAGE(B7)</f>
        <v>5</v>
      </c>
      <c r="C8" s="185" t="str">
        <f>IF(B8&lt;5,"หลักสูตรไม่ได้มาตรฐาน","หลักสูตรได้มาตรฐาน")</f>
        <v>หลักสูตรได้มาตรฐาน</v>
      </c>
      <c r="D8" s="186"/>
    </row>
    <row r="9" spans="1:10" ht="30.75" customHeight="1" x14ac:dyDescent="0.5">
      <c r="A9" s="349" t="s">
        <v>21</v>
      </c>
      <c r="B9" s="350"/>
      <c r="C9" s="350"/>
      <c r="D9" s="351"/>
    </row>
    <row r="10" spans="1:10" ht="45.75" customHeight="1" x14ac:dyDescent="0.5">
      <c r="A10" s="180" t="s">
        <v>69</v>
      </c>
      <c r="B10" s="187" t="e">
        <f>AVERAGE('องค์ประกอบที่ 2'!C4)</f>
        <v>#DIV/0!</v>
      </c>
      <c r="C10" s="188" t="e">
        <f>AVERAGE(B10)</f>
        <v>#DIV/0!</v>
      </c>
      <c r="D10" s="96"/>
    </row>
    <row r="11" spans="1:10" ht="45" customHeight="1" x14ac:dyDescent="0.5">
      <c r="A11" s="180" t="s">
        <v>178</v>
      </c>
      <c r="B11" s="187" t="e">
        <f>AVERAGE('องค์ประกอบที่ 2'!C18)</f>
        <v>#DIV/0!</v>
      </c>
      <c r="C11" s="188" t="e">
        <f>AVERAGE(B11)</f>
        <v>#DIV/0!</v>
      </c>
      <c r="D11" s="96"/>
    </row>
    <row r="12" spans="1:10" ht="30" customHeight="1" x14ac:dyDescent="0.5">
      <c r="A12" s="189" t="s">
        <v>70</v>
      </c>
      <c r="B12" s="347" t="e">
        <f>AVERAGE(B10,B11)</f>
        <v>#DIV/0!</v>
      </c>
      <c r="C12" s="348"/>
      <c r="D12" s="186"/>
    </row>
    <row r="13" spans="1:10" ht="27.75" customHeight="1" x14ac:dyDescent="0.5">
      <c r="A13" s="349" t="s">
        <v>37</v>
      </c>
      <c r="B13" s="350"/>
      <c r="C13" s="350"/>
      <c r="D13" s="351"/>
    </row>
    <row r="14" spans="1:10" ht="25.5" customHeight="1" x14ac:dyDescent="0.5">
      <c r="A14" s="180" t="s">
        <v>71</v>
      </c>
      <c r="B14" s="219">
        <f>'องค์ประกอบที่ 3'!C7</f>
        <v>0</v>
      </c>
      <c r="C14" s="220">
        <f>B14</f>
        <v>0</v>
      </c>
      <c r="D14" s="218"/>
    </row>
    <row r="15" spans="1:10" ht="27.75" customHeight="1" x14ac:dyDescent="0.5">
      <c r="A15" s="180" t="s">
        <v>72</v>
      </c>
      <c r="B15" s="181" t="e">
        <f>AVERAGE('องค์ประกอบที่ 3'!C12)</f>
        <v>#DIV/0!</v>
      </c>
      <c r="C15" s="193" t="e">
        <f>AVERAGE(B15)</f>
        <v>#DIV/0!</v>
      </c>
      <c r="D15" s="96"/>
    </row>
    <row r="16" spans="1:10" ht="27.75" customHeight="1" x14ac:dyDescent="0.5">
      <c r="A16" s="180" t="s">
        <v>75</v>
      </c>
      <c r="B16" s="181" t="e">
        <f>AVERAGE('องค์ประกอบที่ 3'!C19)</f>
        <v>#DIV/0!</v>
      </c>
      <c r="C16" s="193" t="e">
        <f>AVERAGE(B16)</f>
        <v>#DIV/0!</v>
      </c>
      <c r="D16" s="96"/>
    </row>
    <row r="17" spans="1:4" ht="29.25" customHeight="1" x14ac:dyDescent="0.5">
      <c r="A17" s="191" t="s">
        <v>73</v>
      </c>
      <c r="B17" s="347" t="e">
        <f>AVERAGE(B14,B15,B16)</f>
        <v>#DIV/0!</v>
      </c>
      <c r="C17" s="348"/>
      <c r="D17" s="186"/>
    </row>
    <row r="18" spans="1:4" ht="27.75" customHeight="1" x14ac:dyDescent="0.5">
      <c r="A18" s="349" t="s">
        <v>39</v>
      </c>
      <c r="B18" s="350"/>
      <c r="C18" s="350"/>
      <c r="D18" s="351"/>
    </row>
    <row r="19" spans="1:4" ht="32.25" customHeight="1" x14ac:dyDescent="0.5">
      <c r="A19" s="180" t="s">
        <v>74</v>
      </c>
      <c r="B19" s="181" t="e">
        <f>AVERAGE('องค์ประกอบที่ 4'!C8)</f>
        <v>#DIV/0!</v>
      </c>
      <c r="C19" s="190" t="e">
        <f>AVERAGE(B19)</f>
        <v>#DIV/0!</v>
      </c>
      <c r="D19" s="96"/>
    </row>
    <row r="20" spans="1:4" ht="30" customHeight="1" x14ac:dyDescent="0.5">
      <c r="A20" s="180" t="s">
        <v>76</v>
      </c>
      <c r="B20" s="187" t="e">
        <f>AVERAGE('องค์ประกอบที่ 4'!C23)</f>
        <v>#DIV/0!</v>
      </c>
      <c r="C20" s="192" t="e">
        <f>AVERAGE(B20)</f>
        <v>#DIV/0!</v>
      </c>
      <c r="D20" s="96"/>
    </row>
    <row r="21" spans="1:4" ht="32.25" customHeight="1" x14ac:dyDescent="0.5">
      <c r="A21" s="180" t="s">
        <v>77</v>
      </c>
      <c r="B21" s="181" t="e">
        <f>AVERAGE('องค์ประกอบที่ 4'!C28)</f>
        <v>#DIV/0!</v>
      </c>
      <c r="C21" s="190" t="e">
        <f>AVERAGE(B21)</f>
        <v>#DIV/0!</v>
      </c>
      <c r="D21" s="96"/>
    </row>
    <row r="22" spans="1:4" ht="29.25" customHeight="1" x14ac:dyDescent="0.5">
      <c r="A22" s="191" t="s">
        <v>78</v>
      </c>
      <c r="B22" s="347" t="e">
        <f>AVERAGE(B19,B20,B21)</f>
        <v>#DIV/0!</v>
      </c>
      <c r="C22" s="348"/>
      <c r="D22" s="186"/>
    </row>
    <row r="23" spans="1:4" ht="26.25" customHeight="1" x14ac:dyDescent="0.5">
      <c r="A23" s="349" t="s">
        <v>49</v>
      </c>
      <c r="B23" s="350"/>
      <c r="C23" s="350"/>
      <c r="D23" s="351"/>
    </row>
    <row r="24" spans="1:4" ht="33" customHeight="1" x14ac:dyDescent="0.5">
      <c r="A24" s="180" t="s">
        <v>79</v>
      </c>
      <c r="B24" s="181" t="e">
        <f>AVERAGE('องค์ประกอบที่ 5'!C7)</f>
        <v>#DIV/0!</v>
      </c>
      <c r="C24" s="193" t="e">
        <f>AVERAGE(B24)</f>
        <v>#DIV/0!</v>
      </c>
      <c r="D24" s="96"/>
    </row>
    <row r="25" spans="1:4" ht="32.25" customHeight="1" x14ac:dyDescent="0.5">
      <c r="A25" s="180" t="s">
        <v>80</v>
      </c>
      <c r="B25" s="181" t="e">
        <f>AVERAGE('องค์ประกอบที่ 5'!C13)</f>
        <v>#DIV/0!</v>
      </c>
      <c r="C25" s="193" t="e">
        <f>AVERAGE(B25)</f>
        <v>#DIV/0!</v>
      </c>
      <c r="D25" s="96"/>
    </row>
    <row r="26" spans="1:4" ht="27" customHeight="1" x14ac:dyDescent="0.5">
      <c r="A26" s="180" t="s">
        <v>81</v>
      </c>
      <c r="B26" s="181" t="e">
        <f>AVERAGE('องค์ประกอบที่ 5'!C19)</f>
        <v>#DIV/0!</v>
      </c>
      <c r="C26" s="193" t="e">
        <f>AVERAGE(B26)</f>
        <v>#DIV/0!</v>
      </c>
      <c r="D26" s="96"/>
    </row>
    <row r="27" spans="1:4" ht="48.75" customHeight="1" x14ac:dyDescent="0.5">
      <c r="A27" s="180" t="s">
        <v>82</v>
      </c>
      <c r="B27" s="181" t="e">
        <f>AVERAGE('องค์ประกอบที่ 5'!C24)</f>
        <v>#DIV/0!</v>
      </c>
      <c r="C27" s="193" t="e">
        <f>AVERAGE(B27)</f>
        <v>#DIV/0!</v>
      </c>
      <c r="D27" s="96"/>
    </row>
    <row r="28" spans="1:4" ht="46.5" customHeight="1" x14ac:dyDescent="0.5">
      <c r="A28" s="189" t="s">
        <v>83</v>
      </c>
      <c r="B28" s="345" t="e">
        <f>AVERAGE(B24,B25,B26,B27)</f>
        <v>#DIV/0!</v>
      </c>
      <c r="C28" s="346"/>
      <c r="D28" s="186"/>
    </row>
    <row r="29" spans="1:4" ht="27.75" customHeight="1" x14ac:dyDescent="0.5">
      <c r="A29" s="349" t="s">
        <v>63</v>
      </c>
      <c r="B29" s="350"/>
      <c r="C29" s="350"/>
      <c r="D29" s="351"/>
    </row>
    <row r="30" spans="1:4" ht="30.75" customHeight="1" x14ac:dyDescent="0.5">
      <c r="A30" s="180" t="s">
        <v>84</v>
      </c>
      <c r="B30" s="181" t="e">
        <f>AVERAGE('องค์ประกอบที่ 6'!C9)</f>
        <v>#DIV/0!</v>
      </c>
      <c r="C30" s="193" t="e">
        <f>AVERAGE(B30)</f>
        <v>#DIV/0!</v>
      </c>
      <c r="D30" s="96" t="s">
        <v>186</v>
      </c>
    </row>
    <row r="31" spans="1:4" ht="53.25" customHeight="1" x14ac:dyDescent="0.5">
      <c r="A31" s="183" t="s">
        <v>85</v>
      </c>
      <c r="B31" s="345" t="e">
        <f>AVERAGE(B30)</f>
        <v>#DIV/0!</v>
      </c>
      <c r="C31" s="346"/>
      <c r="D31" s="186"/>
    </row>
    <row r="32" spans="1:4" ht="31.5" customHeight="1" x14ac:dyDescent="0.55000000000000004">
      <c r="A32" s="194" t="s">
        <v>89</v>
      </c>
      <c r="B32" s="343" t="e">
        <f>AVERAGE(C10,C11,C14,C15,C16,C19,C20,C21,C24,C25,C26,C27,C30)</f>
        <v>#DIV/0!</v>
      </c>
      <c r="C32" s="344"/>
      <c r="D32" s="195"/>
    </row>
    <row r="35" spans="3:3" ht="65.25" customHeight="1" x14ac:dyDescent="0.5">
      <c r="C35" s="196"/>
    </row>
  </sheetData>
  <mergeCells count="17">
    <mergeCell ref="A9:D9"/>
    <mergeCell ref="A1:D1"/>
    <mergeCell ref="A2:D2"/>
    <mergeCell ref="B32:C32"/>
    <mergeCell ref="B31:C31"/>
    <mergeCell ref="B28:C28"/>
    <mergeCell ref="B22:C22"/>
    <mergeCell ref="A23:D23"/>
    <mergeCell ref="A29:D29"/>
    <mergeCell ref="A13:D13"/>
    <mergeCell ref="A18:D18"/>
    <mergeCell ref="A3:D3"/>
    <mergeCell ref="A4:A5"/>
    <mergeCell ref="D4:D5"/>
    <mergeCell ref="B4:B5"/>
    <mergeCell ref="B17:C17"/>
    <mergeCell ref="B12:C12"/>
  </mergeCells>
  <phoneticPr fontId="0" type="noConversion"/>
  <pageMargins left="0.45866141700000002" right="0.45866141700000002" top="0.25" bottom="0.25" header="0.31496062992126" footer="0.28000000000000003"/>
  <pageSetup paperSize="9" orientation="portrait" r:id="rId1"/>
  <rowBreaks count="1" manualBreakCount="1">
    <brk id="22" max="16383" man="1"/>
  </rowBreaks>
  <ignoredErrors>
    <ignoredError sqref="B10:B11 C10:C11 B15:C16 B19:C21 B24:C27 B30:C30 B17 B22 B28 B31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zoomScale="85" zoomScaleNormal="85" workbookViewId="0">
      <selection activeCell="I16" sqref="I16"/>
    </sheetView>
  </sheetViews>
  <sheetFormatPr defaultRowHeight="16.5" x14ac:dyDescent="0.35"/>
  <cols>
    <col min="1" max="1" width="7.375" style="2" customWidth="1"/>
    <col min="2" max="2" width="7.25" style="2" customWidth="1"/>
    <col min="3" max="3" width="8.375" style="2" customWidth="1"/>
    <col min="4" max="7" width="8.625" style="2" customWidth="1"/>
    <col min="8" max="8" width="30.125" style="2" customWidth="1"/>
    <col min="9" max="16384" width="9" style="2"/>
  </cols>
  <sheetData>
    <row r="1" spans="1:8" ht="29.25" customHeight="1" x14ac:dyDescent="0.5">
      <c r="A1" s="342" t="str">
        <f>ตารางสรุปคะแนน!A1</f>
        <v>การรายงานผลการดำเนินงานของหลักสูตร.................</v>
      </c>
      <c r="B1" s="342"/>
      <c r="C1" s="342"/>
      <c r="D1" s="342"/>
      <c r="E1" s="342"/>
      <c r="F1" s="342"/>
      <c r="G1" s="342"/>
      <c r="H1" s="342"/>
    </row>
    <row r="2" spans="1:8" ht="29.25" customHeight="1" x14ac:dyDescent="0.5">
      <c r="A2" s="342" t="str">
        <f>ตารางสรุปคะแนน!A2</f>
        <v xml:space="preserve"> สาขาวิชา........................ (รหัสหลักสูตร ....................... )</v>
      </c>
      <c r="B2" s="342"/>
      <c r="C2" s="342"/>
      <c r="D2" s="342"/>
      <c r="E2" s="342"/>
      <c r="F2" s="342"/>
      <c r="G2" s="342"/>
      <c r="H2" s="342"/>
    </row>
    <row r="3" spans="1:8" ht="30.75" customHeight="1" x14ac:dyDescent="0.45">
      <c r="A3" s="368" t="str">
        <f>ตารางสรุปคะแนน!A3</f>
        <v>คณะ.......................มหาวิทยาลัยเทคโนโลยีราชมงคลรัตนโกสินทร์</v>
      </c>
      <c r="B3" s="368"/>
      <c r="C3" s="368"/>
      <c r="D3" s="368"/>
      <c r="E3" s="368"/>
      <c r="F3" s="368"/>
      <c r="G3" s="368"/>
      <c r="H3" s="368"/>
    </row>
    <row r="4" spans="1:8" ht="20.25" customHeight="1" x14ac:dyDescent="0.35">
      <c r="A4" s="32"/>
      <c r="B4" s="359" t="s">
        <v>0</v>
      </c>
      <c r="C4" s="359" t="s">
        <v>1</v>
      </c>
      <c r="D4" s="359" t="s">
        <v>2</v>
      </c>
      <c r="E4" s="359" t="s">
        <v>3</v>
      </c>
      <c r="F4" s="359" t="s">
        <v>4</v>
      </c>
      <c r="G4" s="359" t="s">
        <v>5</v>
      </c>
      <c r="H4" s="32" t="s">
        <v>6</v>
      </c>
    </row>
    <row r="5" spans="1:8" ht="21.75" customHeight="1" x14ac:dyDescent="0.35">
      <c r="A5" s="197" t="s">
        <v>90</v>
      </c>
      <c r="B5" s="359"/>
      <c r="C5" s="359"/>
      <c r="D5" s="359"/>
      <c r="E5" s="359"/>
      <c r="F5" s="359"/>
      <c r="G5" s="302"/>
      <c r="H5" s="198" t="s">
        <v>93</v>
      </c>
    </row>
    <row r="6" spans="1:8" ht="21.75" customHeight="1" x14ac:dyDescent="0.35">
      <c r="A6" s="197" t="s">
        <v>91</v>
      </c>
      <c r="B6" s="359"/>
      <c r="C6" s="359"/>
      <c r="D6" s="359"/>
      <c r="E6" s="359"/>
      <c r="F6" s="359"/>
      <c r="G6" s="302"/>
      <c r="H6" s="199" t="s">
        <v>94</v>
      </c>
    </row>
    <row r="7" spans="1:8" ht="21.75" customHeight="1" x14ac:dyDescent="0.35">
      <c r="A7" s="197" t="s">
        <v>92</v>
      </c>
      <c r="B7" s="359"/>
      <c r="C7" s="359"/>
      <c r="D7" s="359"/>
      <c r="E7" s="359"/>
      <c r="F7" s="359"/>
      <c r="G7" s="302"/>
      <c r="H7" s="199" t="s">
        <v>95</v>
      </c>
    </row>
    <row r="8" spans="1:8" ht="21.75" customHeight="1" x14ac:dyDescent="0.35">
      <c r="A8" s="200"/>
      <c r="B8" s="359"/>
      <c r="C8" s="359"/>
      <c r="D8" s="359"/>
      <c r="E8" s="359"/>
      <c r="F8" s="359"/>
      <c r="G8" s="302"/>
      <c r="H8" s="200" t="s">
        <v>96</v>
      </c>
    </row>
    <row r="9" spans="1:8" ht="24" customHeight="1" x14ac:dyDescent="0.5">
      <c r="A9" s="201">
        <v>1</v>
      </c>
      <c r="B9" s="361" t="str">
        <f>IF(G9&gt;3,"ผ่านการประเมิน",IF(G9&gt;2,"ไม่ผ่านการประเมิน",IF(G9&gt;0,"ไม่ผ่านการประเมิน",IF(G9=0,"ไม่ผ่านการประเมิน"))))</f>
        <v>ผ่านการประเมิน</v>
      </c>
      <c r="C9" s="362"/>
      <c r="D9" s="362"/>
      <c r="E9" s="362"/>
      <c r="F9" s="363"/>
      <c r="G9" s="202">
        <f>ตารางสรุปคะแนน!B7</f>
        <v>5</v>
      </c>
      <c r="H9" s="201" t="str">
        <f>IF(G9&gt;3,"หลักสูตรได้มาตรฐาน","หลักสูตรไม่ได้มาตรฐาน")</f>
        <v>หลักสูตรได้มาตรฐาน</v>
      </c>
    </row>
    <row r="10" spans="1:8" ht="24" customHeight="1" x14ac:dyDescent="0.5">
      <c r="A10" s="201">
        <v>2</v>
      </c>
      <c r="B10" s="355" t="s">
        <v>127</v>
      </c>
      <c r="C10" s="93">
        <v>2</v>
      </c>
      <c r="D10" s="203"/>
      <c r="E10" s="203"/>
      <c r="F10" s="203" t="e">
        <f>AVERAGE(ตารางสรุปคะแนน!C10,ตารางสรุปคะแนน!C11)</f>
        <v>#DIV/0!</v>
      </c>
      <c r="G10" s="204" t="e">
        <f>AVERAGE(ตารางสรุปคะแนน!C10,ตารางสรุปคะแนน!C11)</f>
        <v>#DIV/0!</v>
      </c>
      <c r="H10" s="201" t="e">
        <f t="shared" ref="H10:H15" si="0">IF(G10&gt;4,"ระดับคุณภาพดีมาก",IF(G10&gt;3,"ระดับคุณภาพดี",IF(G10&gt;2,"ระดับคุณภาพปานกลาง",IF(G10&gt;=0,"ระดับคุณภาพน้อย"))))</f>
        <v>#DIV/0!</v>
      </c>
    </row>
    <row r="11" spans="1:8" ht="24" customHeight="1" x14ac:dyDescent="0.5">
      <c r="A11" s="201">
        <v>3</v>
      </c>
      <c r="B11" s="356"/>
      <c r="C11" s="93">
        <v>3</v>
      </c>
      <c r="D11" s="203" t="e">
        <f>AVERAGE(ตารางสรุปคะแนน!C14,ตารางสรุปคะแนน!C15,ตารางสรุปคะแนน!C16)</f>
        <v>#DIV/0!</v>
      </c>
      <c r="E11" s="203"/>
      <c r="F11" s="203"/>
      <c r="G11" s="204" t="e">
        <f>AVERAGE(ตารางสรุปคะแนน!C14,ตารางสรุปคะแนน!C15,ตารางสรุปคะแนน!C16)</f>
        <v>#DIV/0!</v>
      </c>
      <c r="H11" s="201" t="e">
        <f t="shared" si="0"/>
        <v>#DIV/0!</v>
      </c>
    </row>
    <row r="12" spans="1:8" ht="24" customHeight="1" x14ac:dyDescent="0.5">
      <c r="A12" s="201">
        <v>4</v>
      </c>
      <c r="B12" s="356"/>
      <c r="C12" s="93">
        <v>3</v>
      </c>
      <c r="D12" s="203" t="e">
        <f>AVERAGE(ตารางสรุปคะแนน!C19,ตารางสรุปคะแนน!C20,ตารางสรุปคะแนน!C21)</f>
        <v>#DIV/0!</v>
      </c>
      <c r="E12" s="203"/>
      <c r="F12" s="203"/>
      <c r="G12" s="204" t="e">
        <f>AVERAGE(ตารางสรุปคะแนน!C19,ตารางสรุปคะแนน!C20,ตารางสรุปคะแนน!C21)</f>
        <v>#DIV/0!</v>
      </c>
      <c r="H12" s="201" t="e">
        <f t="shared" si="0"/>
        <v>#DIV/0!</v>
      </c>
    </row>
    <row r="13" spans="1:8" ht="24" customHeight="1" x14ac:dyDescent="0.5">
      <c r="A13" s="201">
        <v>5</v>
      </c>
      <c r="B13" s="356"/>
      <c r="C13" s="93">
        <v>4</v>
      </c>
      <c r="D13" s="203" t="e">
        <f>AVERAGE(ตารางสรุปคะแนน!C24)</f>
        <v>#DIV/0!</v>
      </c>
      <c r="E13" s="203" t="e">
        <f>AVERAGE(ตารางสรุปคะแนน!C25,ตารางสรุปคะแนน!C26,ตารางสรุปคะแนน!C27)</f>
        <v>#DIV/0!</v>
      </c>
      <c r="F13" s="203"/>
      <c r="G13" s="204" t="e">
        <f>AVERAGE(ตารางสรุปคะแนน!C24,ตารางสรุปคะแนน!C25,ตารางสรุปคะแนน!C26,ตารางสรุปคะแนน!C27)</f>
        <v>#DIV/0!</v>
      </c>
      <c r="H13" s="201" t="e">
        <f t="shared" si="0"/>
        <v>#DIV/0!</v>
      </c>
    </row>
    <row r="14" spans="1:8" ht="24" customHeight="1" x14ac:dyDescent="0.5">
      <c r="A14" s="201">
        <v>6</v>
      </c>
      <c r="B14" s="356"/>
      <c r="C14" s="93">
        <v>1</v>
      </c>
      <c r="D14" s="203"/>
      <c r="E14" s="203" t="e">
        <f>AVERAGE(ตารางสรุปคะแนน!C30)</f>
        <v>#DIV/0!</v>
      </c>
      <c r="F14" s="203"/>
      <c r="G14" s="204" t="e">
        <f>AVERAGE(ตารางสรุปคะแนน!C30)</f>
        <v>#DIV/0!</v>
      </c>
      <c r="H14" s="201" t="e">
        <f t="shared" si="0"/>
        <v>#DIV/0!</v>
      </c>
    </row>
    <row r="15" spans="1:8" ht="24" customHeight="1" x14ac:dyDescent="0.6">
      <c r="A15" s="205" t="s">
        <v>7</v>
      </c>
      <c r="B15" s="357"/>
      <c r="C15" s="205">
        <v>13</v>
      </c>
      <c r="D15" s="204" t="e">
        <f>AVERAGE(ตารางสรุปคะแนน!C14,ตารางสรุปคะแนน!C15,ตารางสรุปคะแนน!C16,ตารางสรุปคะแนน!C19,ตารางสรุปคะแนน!C20,ตารางสรุปคะแนน!C21,ตารางสรุปคะแนน!C24)</f>
        <v>#DIV/0!</v>
      </c>
      <c r="E15" s="204" t="e">
        <f>AVERAGE(ตารางสรุปคะแนน!C25,ตารางสรุปคะแนน!C26,ตารางสรุปคะแนน!C27,ตารางสรุปคะแนน!C30)</f>
        <v>#DIV/0!</v>
      </c>
      <c r="F15" s="204" t="e">
        <f>AVERAGE(ตารางสรุปคะแนน!C10,ตารางสรุปคะแนน!C11)</f>
        <v>#DIV/0!</v>
      </c>
      <c r="G15" s="221" t="e">
        <f>AVERAGE(ตารางสรุปคะแนน!C10,ตารางสรุปคะแนน!C11,ตารางสรุปคะแนน!C14,ตารางสรุปคะแนน!C15,ตารางสรุปคะแนน!C16,ตารางสรุปคะแนน!C19,ตารางสรุปคะแนน!C20,ตารางสรุปคะแนน!C21,ตารางสรุปคะแนน!C24,ตารางสรุปคะแนน!C25,ตารางสรุปคะแนน!C26,ตารางสรุปคะแนน!C27,ตารางสรุปคะแนน!C30)</f>
        <v>#DIV/0!</v>
      </c>
      <c r="H15" s="201" t="e">
        <f t="shared" si="0"/>
        <v>#DIV/0!</v>
      </c>
    </row>
    <row r="16" spans="1:8" ht="72.75" customHeight="1" x14ac:dyDescent="0.5">
      <c r="A16" s="278" t="s">
        <v>6</v>
      </c>
      <c r="B16" s="360"/>
      <c r="C16" s="279"/>
      <c r="D16" s="206" t="e">
        <f>IF(D15&gt;4,"ระดับคุณภาพดีมาก",IF(D15&gt;3,"ระดับคุณภาพดี",IF(D15&gt;2,"ระดับคุณภาพปานกลาง",IF(D15&gt;=0,"ระดับคุณภาพน้อย"))))</f>
        <v>#DIV/0!</v>
      </c>
      <c r="E16" s="206" t="e">
        <f>IF(E15&gt;4,"ระดับคุณภาพดีมาก",IF(E15&gt;3,"ระดับคุณภาพดี",IF(E15&gt;2,"ระดับคุณภาพปานกลาง",IF(E15&gt;=0,"ระดับคุณภาพน้อย"))))</f>
        <v>#DIV/0!</v>
      </c>
      <c r="F16" s="206" t="e">
        <f>IF(F15&gt;4,"ระดับคุณภาพดีมาก",IF(F15&gt;3,"ระดับคุณภาพดี",IF(F15&gt;2,"ระดับคุณภาพปานกลาง",IF(F15&gt;=0,"ระดับคุณภาพน้อย"))))</f>
        <v>#DIV/0!</v>
      </c>
      <c r="G16" s="207"/>
      <c r="H16" s="208"/>
    </row>
    <row r="19" spans="1:14" ht="28.5" customHeight="1" x14ac:dyDescent="0.5">
      <c r="A19" s="365" t="s">
        <v>99</v>
      </c>
      <c r="B19" s="366"/>
      <c r="C19" s="366"/>
      <c r="D19" s="366"/>
      <c r="E19" s="366"/>
      <c r="F19" s="366"/>
      <c r="G19" s="366"/>
      <c r="H19" s="366"/>
    </row>
    <row r="20" spans="1:14" ht="27" customHeight="1" x14ac:dyDescent="0.35">
      <c r="A20" s="235" t="s">
        <v>100</v>
      </c>
      <c r="B20" s="235"/>
      <c r="C20" s="235"/>
      <c r="D20" s="235"/>
      <c r="E20" s="235"/>
      <c r="F20" s="235"/>
      <c r="G20" s="235"/>
      <c r="H20" s="235"/>
    </row>
    <row r="21" spans="1:14" ht="23.25" x14ac:dyDescent="0.35">
      <c r="A21" s="209"/>
      <c r="B21" s="364"/>
      <c r="C21" s="364"/>
      <c r="D21" s="364"/>
      <c r="E21" s="364"/>
      <c r="F21" s="364"/>
      <c r="G21" s="364"/>
      <c r="H21" s="364"/>
      <c r="I21" s="364"/>
    </row>
    <row r="22" spans="1:14" ht="23.25" hidden="1" x14ac:dyDescent="0.35">
      <c r="A22" s="209">
        <v>2</v>
      </c>
      <c r="B22" s="358"/>
      <c r="C22" s="358"/>
      <c r="D22" s="358"/>
      <c r="E22" s="358"/>
      <c r="F22" s="358"/>
      <c r="G22" s="358"/>
      <c r="H22" s="358"/>
      <c r="I22" s="358"/>
    </row>
    <row r="23" spans="1:14" ht="23.25" hidden="1" x14ac:dyDescent="0.35">
      <c r="A23" s="209">
        <v>3</v>
      </c>
      <c r="B23" s="358"/>
      <c r="C23" s="358"/>
      <c r="D23" s="358"/>
      <c r="E23" s="358"/>
      <c r="F23" s="358"/>
      <c r="G23" s="358"/>
      <c r="H23" s="358"/>
      <c r="I23" s="358"/>
    </row>
    <row r="24" spans="1:14" ht="23.25" hidden="1" x14ac:dyDescent="0.35">
      <c r="A24" s="209"/>
      <c r="B24" s="358"/>
      <c r="C24" s="358"/>
      <c r="D24" s="358"/>
      <c r="E24" s="358"/>
      <c r="F24" s="358"/>
      <c r="G24" s="358"/>
      <c r="H24" s="358"/>
      <c r="I24" s="358"/>
    </row>
    <row r="25" spans="1:14" ht="23.25" hidden="1" x14ac:dyDescent="0.35">
      <c r="A25" s="209">
        <v>4</v>
      </c>
      <c r="B25" s="358"/>
      <c r="C25" s="358"/>
      <c r="D25" s="358"/>
      <c r="E25" s="358"/>
      <c r="F25" s="358"/>
      <c r="G25" s="358"/>
      <c r="H25" s="358"/>
      <c r="I25" s="358"/>
    </row>
    <row r="26" spans="1:14" ht="23.25" hidden="1" x14ac:dyDescent="0.35">
      <c r="A26" s="210"/>
      <c r="B26" s="358"/>
      <c r="C26" s="358"/>
      <c r="D26" s="358"/>
      <c r="E26" s="358"/>
      <c r="F26" s="358"/>
      <c r="G26" s="358"/>
      <c r="H26" s="358"/>
      <c r="I26" s="358"/>
    </row>
    <row r="27" spans="1:14" ht="23.25" hidden="1" x14ac:dyDescent="0.5">
      <c r="A27" s="211">
        <v>5</v>
      </c>
      <c r="B27" s="358"/>
      <c r="C27" s="358"/>
      <c r="D27" s="358"/>
      <c r="E27" s="358"/>
      <c r="F27" s="358"/>
      <c r="G27" s="358"/>
      <c r="H27" s="358"/>
      <c r="I27" s="358"/>
    </row>
    <row r="28" spans="1:14" ht="23.25" x14ac:dyDescent="0.5">
      <c r="A28" s="211"/>
      <c r="B28" s="318"/>
      <c r="C28" s="318"/>
      <c r="D28" s="318"/>
      <c r="E28" s="318"/>
      <c r="F28" s="318"/>
      <c r="G28" s="318"/>
      <c r="H28" s="318"/>
      <c r="I28" s="318"/>
    </row>
    <row r="29" spans="1:14" ht="29.25" customHeight="1" x14ac:dyDescent="0.5">
      <c r="A29" s="211"/>
      <c r="B29" s="367"/>
      <c r="C29" s="367"/>
      <c r="D29" s="367"/>
      <c r="E29" s="367"/>
      <c r="F29" s="367"/>
      <c r="G29" s="367"/>
      <c r="H29" s="367"/>
      <c r="I29" s="367"/>
    </row>
    <row r="30" spans="1:14" ht="24" customHeight="1" x14ac:dyDescent="0.5">
      <c r="A30" s="211"/>
      <c r="B30" s="367"/>
      <c r="C30" s="367"/>
      <c r="D30" s="367"/>
      <c r="E30" s="367"/>
      <c r="F30" s="367"/>
      <c r="G30" s="367"/>
      <c r="H30" s="367"/>
      <c r="I30" s="367"/>
    </row>
    <row r="31" spans="1:14" ht="26.25" customHeight="1" x14ac:dyDescent="0.35">
      <c r="A31" s="372" t="s">
        <v>184</v>
      </c>
      <c r="B31" s="372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</row>
    <row r="32" spans="1:14" ht="39.75" customHeight="1" x14ac:dyDescent="0.45">
      <c r="A32" s="209"/>
      <c r="B32" s="370"/>
      <c r="C32" s="370"/>
      <c r="D32" s="370"/>
      <c r="E32" s="370"/>
      <c r="F32" s="370"/>
      <c r="G32" s="370"/>
      <c r="H32" s="370"/>
      <c r="I32" s="370"/>
    </row>
    <row r="33" spans="1:14" ht="42" customHeight="1" x14ac:dyDescent="0.35">
      <c r="A33" s="209"/>
      <c r="B33" s="367"/>
      <c r="C33" s="367"/>
      <c r="D33" s="367"/>
      <c r="E33" s="367"/>
      <c r="F33" s="367"/>
      <c r="G33" s="367"/>
      <c r="H33" s="367"/>
      <c r="I33" s="367"/>
    </row>
    <row r="34" spans="1:14" ht="23.25" x14ac:dyDescent="0.45">
      <c r="A34" s="212"/>
      <c r="B34" s="318"/>
      <c r="C34" s="318"/>
      <c r="D34" s="318"/>
      <c r="E34" s="318"/>
      <c r="F34" s="318"/>
      <c r="G34" s="318"/>
      <c r="H34" s="318"/>
      <c r="I34" s="318"/>
    </row>
    <row r="35" spans="1:14" ht="28.5" customHeight="1" x14ac:dyDescent="0.35">
      <c r="A35" s="373" t="s">
        <v>101</v>
      </c>
      <c r="B35" s="235"/>
      <c r="C35" s="235"/>
      <c r="D35" s="235"/>
      <c r="E35" s="235"/>
      <c r="F35" s="235"/>
      <c r="G35" s="235"/>
      <c r="H35" s="235"/>
    </row>
    <row r="36" spans="1:14" ht="22.5" customHeight="1" x14ac:dyDescent="0.35">
      <c r="A36" s="217"/>
      <c r="B36" s="371"/>
      <c r="C36" s="371"/>
      <c r="D36" s="371"/>
      <c r="E36" s="371"/>
      <c r="F36" s="371"/>
      <c r="G36" s="371"/>
      <c r="H36" s="371"/>
      <c r="I36" s="371"/>
    </row>
    <row r="37" spans="1:14" ht="45" customHeight="1" x14ac:dyDescent="0.45">
      <c r="A37" s="209"/>
      <c r="B37" s="370"/>
      <c r="C37" s="370"/>
      <c r="D37" s="370"/>
      <c r="E37" s="370"/>
      <c r="F37" s="370"/>
      <c r="G37" s="370"/>
      <c r="H37" s="370"/>
      <c r="I37" s="370"/>
    </row>
    <row r="38" spans="1:14" ht="23.25" x14ac:dyDescent="0.45">
      <c r="A38" s="209"/>
      <c r="B38" s="318"/>
      <c r="C38" s="318"/>
      <c r="D38" s="318"/>
      <c r="E38" s="318"/>
      <c r="F38" s="318"/>
      <c r="G38" s="318"/>
      <c r="H38" s="318"/>
      <c r="I38" s="318"/>
    </row>
    <row r="39" spans="1:14" ht="42.75" customHeight="1" x14ac:dyDescent="0.45">
      <c r="A39" s="209"/>
      <c r="B39" s="370"/>
      <c r="C39" s="370"/>
      <c r="D39" s="370"/>
      <c r="E39" s="370"/>
      <c r="F39" s="370"/>
      <c r="G39" s="370"/>
      <c r="H39" s="370"/>
      <c r="I39" s="370"/>
    </row>
    <row r="40" spans="1:14" ht="23.25" x14ac:dyDescent="0.45">
      <c r="A40" s="209"/>
      <c r="B40" s="318"/>
      <c r="C40" s="318"/>
      <c r="D40" s="318"/>
      <c r="E40" s="318"/>
      <c r="F40" s="318"/>
      <c r="G40" s="318"/>
      <c r="H40" s="318"/>
      <c r="I40" s="318"/>
      <c r="J40" s="318"/>
    </row>
    <row r="41" spans="1:14" ht="26.25" customHeight="1" x14ac:dyDescent="0.35">
      <c r="A41" s="372"/>
      <c r="B41" s="372"/>
      <c r="C41" s="372"/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</row>
    <row r="42" spans="1:14" ht="39.75" customHeight="1" x14ac:dyDescent="0.45">
      <c r="A42" s="209"/>
      <c r="B42" s="370"/>
      <c r="C42" s="370"/>
      <c r="D42" s="370"/>
      <c r="E42" s="370"/>
      <c r="F42" s="370"/>
      <c r="G42" s="370"/>
      <c r="H42" s="370"/>
      <c r="I42" s="370"/>
    </row>
    <row r="43" spans="1:14" ht="23.25" x14ac:dyDescent="0.35">
      <c r="A43" s="213"/>
      <c r="B43" s="369"/>
      <c r="C43" s="369"/>
      <c r="D43" s="369"/>
      <c r="E43" s="369"/>
      <c r="F43" s="369"/>
      <c r="G43" s="369"/>
      <c r="H43" s="369"/>
      <c r="I43" s="369"/>
    </row>
    <row r="44" spans="1:14" ht="23.25" x14ac:dyDescent="0.35">
      <c r="A44" s="213"/>
      <c r="B44" s="369"/>
      <c r="C44" s="369"/>
      <c r="D44" s="369"/>
      <c r="E44" s="369"/>
      <c r="F44" s="369"/>
      <c r="G44" s="369"/>
      <c r="H44" s="369"/>
      <c r="I44" s="369"/>
    </row>
    <row r="45" spans="1:14" ht="23.25" x14ac:dyDescent="0.35">
      <c r="A45" s="214"/>
      <c r="B45" s="250"/>
      <c r="C45" s="250"/>
      <c r="D45" s="250"/>
      <c r="E45" s="250"/>
      <c r="F45" s="250"/>
      <c r="G45" s="250"/>
      <c r="H45" s="250"/>
      <c r="I45" s="250"/>
    </row>
  </sheetData>
  <mergeCells count="39">
    <mergeCell ref="B36:I36"/>
    <mergeCell ref="A41:N41"/>
    <mergeCell ref="B28:I28"/>
    <mergeCell ref="A31:N31"/>
    <mergeCell ref="B32:I32"/>
    <mergeCell ref="B33:I33"/>
    <mergeCell ref="B37:I37"/>
    <mergeCell ref="B38:I38"/>
    <mergeCell ref="B39:I39"/>
    <mergeCell ref="A35:H35"/>
    <mergeCell ref="B43:I43"/>
    <mergeCell ref="B45:I45"/>
    <mergeCell ref="B44:I44"/>
    <mergeCell ref="B40:J40"/>
    <mergeCell ref="B42:I42"/>
    <mergeCell ref="A1:H1"/>
    <mergeCell ref="A3:H3"/>
    <mergeCell ref="B4:B8"/>
    <mergeCell ref="C4:C8"/>
    <mergeCell ref="D4:D8"/>
    <mergeCell ref="A2:H2"/>
    <mergeCell ref="B26:I26"/>
    <mergeCell ref="B24:I24"/>
    <mergeCell ref="B34:I34"/>
    <mergeCell ref="B27:I27"/>
    <mergeCell ref="A20:H20"/>
    <mergeCell ref="B23:I23"/>
    <mergeCell ref="B25:I25"/>
    <mergeCell ref="B29:I29"/>
    <mergeCell ref="B30:I30"/>
    <mergeCell ref="B10:B15"/>
    <mergeCell ref="B22:I22"/>
    <mergeCell ref="E4:E8"/>
    <mergeCell ref="F4:F8"/>
    <mergeCell ref="A16:C16"/>
    <mergeCell ref="B9:F9"/>
    <mergeCell ref="G4:G8"/>
    <mergeCell ref="B21:I21"/>
    <mergeCell ref="A19:H19"/>
  </mergeCells>
  <phoneticPr fontId="0" type="noConversion"/>
  <pageMargins left="0.48" right="0.52" top="0.75" bottom="0.75" header="0.3" footer="0.3"/>
  <pageSetup paperSize="9" scale="99" orientation="portrait" r:id="rId1"/>
  <rowBreaks count="1" manualBreakCount="1">
    <brk id="39" max="7" man="1"/>
  </rowBreaks>
  <colBreaks count="1" manualBreakCount="1">
    <brk id="8" max="1048575" man="1"/>
  </colBreaks>
  <ignoredErrors>
    <ignoredError sqref="E13:E16 D11:D13 F10:H10 F15:H15 D15:D16 G11:G14 H11:H14 F1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view="pageBreakPreview" zoomScale="115" zoomScaleNormal="100" zoomScaleSheetLayoutView="115" workbookViewId="0">
      <selection activeCell="F8" sqref="F8:J8"/>
    </sheetView>
  </sheetViews>
  <sheetFormatPr defaultRowHeight="16.5" x14ac:dyDescent="0.35"/>
  <cols>
    <col min="1" max="1" width="5.75" style="2" customWidth="1"/>
    <col min="2" max="2" width="6.125" style="2" customWidth="1"/>
    <col min="3" max="3" width="7.75" style="2" customWidth="1"/>
    <col min="4" max="4" width="7.125" style="2" customWidth="1"/>
    <col min="5" max="5" width="9" style="2"/>
    <col min="6" max="6" width="7.625" style="2" customWidth="1"/>
    <col min="7" max="7" width="7" style="2" customWidth="1"/>
    <col min="8" max="8" width="7.125" style="2" customWidth="1"/>
    <col min="9" max="9" width="7.75" style="2" customWidth="1"/>
    <col min="10" max="10" width="18.25" style="2" customWidth="1"/>
    <col min="11" max="16384" width="9" style="2"/>
  </cols>
  <sheetData>
    <row r="1" spans="1:10" ht="23.25" x14ac:dyDescent="0.5">
      <c r="A1" s="229" t="str">
        <f>ปก!A9</f>
        <v>การรายงานผลการดำเนินงานของหลักสูตร.................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0" ht="23.25" x14ac:dyDescent="0.5">
      <c r="A2" s="229" t="str">
        <f>ปก!A10</f>
        <v xml:space="preserve"> สาขาวิชา........................ (รหัสหลักสูตร ....................... )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0" ht="23.25" x14ac:dyDescent="0.5">
      <c r="A3" s="229" t="str">
        <f>ปก!A11</f>
        <v>คณะ.......................มหาวิทยาลัยเทคโนโลยีราชมงคลรัตนโกสินทร์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ht="23.25" x14ac:dyDescent="0.5">
      <c r="A4" s="229" t="str">
        <f>ปก!A12</f>
        <v>ประจำปีการศึกษา 2568 (1 มิถุนายน 2568-31 พฤษภาคม 2569)</v>
      </c>
      <c r="B4" s="229"/>
      <c r="C4" s="229"/>
      <c r="D4" s="229"/>
      <c r="E4" s="229"/>
      <c r="F4" s="229"/>
      <c r="G4" s="229"/>
      <c r="H4" s="229"/>
      <c r="I4" s="229"/>
      <c r="J4" s="229"/>
    </row>
    <row r="5" spans="1:10" ht="22.5" customHeight="1" x14ac:dyDescent="0.5">
      <c r="A5" s="230" t="str">
        <f>ปก!D21</f>
        <v>วันที่ .......  เดือน........... พ.ศ. 2569</v>
      </c>
      <c r="B5" s="230"/>
      <c r="C5" s="230"/>
      <c r="D5" s="230"/>
      <c r="E5" s="230"/>
      <c r="F5" s="230"/>
      <c r="G5" s="230"/>
      <c r="H5" s="230"/>
      <c r="I5" s="230"/>
      <c r="J5" s="230"/>
    </row>
    <row r="6" spans="1:10" ht="116.25" customHeight="1" x14ac:dyDescent="0.35">
      <c r="A6" s="228" t="s">
        <v>190</v>
      </c>
      <c r="B6" s="228"/>
      <c r="C6" s="228"/>
      <c r="D6" s="228"/>
      <c r="E6" s="228"/>
      <c r="F6" s="228"/>
      <c r="G6" s="228"/>
      <c r="H6" s="228"/>
      <c r="I6" s="228"/>
      <c r="J6" s="228"/>
    </row>
    <row r="7" spans="1:10" ht="23.25" x14ac:dyDescent="0.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3.25" x14ac:dyDescent="0.5">
      <c r="A8" s="3"/>
      <c r="B8" s="3"/>
      <c r="C8" s="3"/>
      <c r="D8" s="3"/>
      <c r="E8" s="3"/>
      <c r="F8" s="227" t="s">
        <v>108</v>
      </c>
      <c r="G8" s="227"/>
      <c r="H8" s="227"/>
      <c r="I8" s="227"/>
      <c r="J8" s="227"/>
    </row>
    <row r="9" spans="1:10" ht="23.25" x14ac:dyDescent="0.5">
      <c r="A9" s="3"/>
      <c r="B9" s="3"/>
      <c r="C9" s="3"/>
      <c r="D9" s="3"/>
      <c r="E9" s="3"/>
      <c r="F9" s="227" t="s">
        <v>191</v>
      </c>
      <c r="G9" s="227"/>
      <c r="H9" s="227"/>
      <c r="I9" s="227"/>
      <c r="J9" s="227"/>
    </row>
    <row r="10" spans="1:10" ht="23.25" x14ac:dyDescent="0.5">
      <c r="A10" s="3"/>
      <c r="B10" s="3"/>
      <c r="C10" s="3"/>
      <c r="D10" s="3"/>
      <c r="E10" s="3"/>
      <c r="F10" s="227" t="s">
        <v>144</v>
      </c>
      <c r="G10" s="227"/>
      <c r="H10" s="227"/>
      <c r="I10" s="227"/>
      <c r="J10" s="227"/>
    </row>
    <row r="11" spans="1:10" ht="23.25" x14ac:dyDescent="0.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3.25" x14ac:dyDescent="0.5">
      <c r="A12" s="3"/>
      <c r="B12" s="3"/>
      <c r="C12" s="3"/>
      <c r="D12" s="3"/>
      <c r="E12" s="3"/>
      <c r="F12" s="227" t="s">
        <v>108</v>
      </c>
      <c r="G12" s="227"/>
      <c r="H12" s="227"/>
      <c r="I12" s="227"/>
      <c r="J12" s="227"/>
    </row>
    <row r="13" spans="1:10" ht="23.25" x14ac:dyDescent="0.5">
      <c r="A13" s="3"/>
      <c r="B13" s="3"/>
      <c r="C13" s="3"/>
      <c r="D13" s="3"/>
      <c r="E13" s="3"/>
      <c r="F13" s="227" t="s">
        <v>192</v>
      </c>
      <c r="G13" s="227"/>
      <c r="H13" s="227"/>
      <c r="I13" s="227"/>
      <c r="J13" s="227"/>
    </row>
    <row r="14" spans="1:10" ht="23.25" x14ac:dyDescent="0.5">
      <c r="A14" s="3"/>
      <c r="B14" s="3"/>
      <c r="C14" s="3"/>
      <c r="D14" s="3"/>
      <c r="E14" s="3"/>
      <c r="F14" s="227" t="s">
        <v>106</v>
      </c>
      <c r="G14" s="227"/>
      <c r="H14" s="227"/>
      <c r="I14" s="227"/>
      <c r="J14" s="227"/>
    </row>
    <row r="15" spans="1:10" ht="23.25" x14ac:dyDescent="0.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3.25" x14ac:dyDescent="0.5">
      <c r="A16" s="3"/>
      <c r="B16" s="3"/>
      <c r="C16" s="3"/>
      <c r="D16" s="3"/>
      <c r="E16" s="3"/>
      <c r="F16" s="227" t="s">
        <v>108</v>
      </c>
      <c r="G16" s="227"/>
      <c r="H16" s="227"/>
      <c r="I16" s="227"/>
      <c r="J16" s="227"/>
    </row>
    <row r="17" spans="1:10" ht="23.25" x14ac:dyDescent="0.5">
      <c r="A17" s="3"/>
      <c r="B17" s="3"/>
      <c r="C17" s="3"/>
      <c r="D17" s="3"/>
      <c r="E17" s="3"/>
      <c r="F17" s="227" t="s">
        <v>193</v>
      </c>
      <c r="G17" s="227"/>
      <c r="H17" s="227"/>
      <c r="I17" s="227"/>
      <c r="J17" s="227"/>
    </row>
    <row r="18" spans="1:10" ht="23.25" x14ac:dyDescent="0.5">
      <c r="A18" s="3"/>
      <c r="B18" s="3"/>
      <c r="C18" s="3"/>
      <c r="D18" s="3"/>
      <c r="E18" s="3"/>
      <c r="F18" s="227" t="s">
        <v>143</v>
      </c>
      <c r="G18" s="227"/>
      <c r="H18" s="227"/>
      <c r="I18" s="227"/>
      <c r="J18" s="227"/>
    </row>
  </sheetData>
  <mergeCells count="15">
    <mergeCell ref="F18:J18"/>
    <mergeCell ref="F12:J12"/>
    <mergeCell ref="F13:J13"/>
    <mergeCell ref="F14:J14"/>
    <mergeCell ref="F16:J16"/>
    <mergeCell ref="F17:J17"/>
    <mergeCell ref="F10:J10"/>
    <mergeCell ref="A6:J6"/>
    <mergeCell ref="A1:J1"/>
    <mergeCell ref="A3:J3"/>
    <mergeCell ref="A4:J4"/>
    <mergeCell ref="A5:J5"/>
    <mergeCell ref="A2:J2"/>
    <mergeCell ref="F9:J9"/>
    <mergeCell ref="F8:J8"/>
  </mergeCells>
  <phoneticPr fontId="2" type="noConversion"/>
  <pageMargins left="0.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view="pageBreakPreview" zoomScale="110" zoomScaleNormal="115" zoomScaleSheetLayoutView="110" workbookViewId="0">
      <selection activeCell="H7" sqref="H7"/>
    </sheetView>
  </sheetViews>
  <sheetFormatPr defaultRowHeight="16.5" x14ac:dyDescent="0.35"/>
  <cols>
    <col min="1" max="1" width="8.75" style="2" customWidth="1"/>
    <col min="2" max="2" width="23.875" style="2" customWidth="1"/>
    <col min="3" max="3" width="23.5" style="2" customWidth="1"/>
    <col min="4" max="4" width="14.625" style="2" customWidth="1"/>
    <col min="5" max="6" width="7.75" style="2" customWidth="1"/>
    <col min="7" max="16384" width="9" style="2"/>
  </cols>
  <sheetData>
    <row r="1" spans="1:6" ht="23.25" x14ac:dyDescent="0.5">
      <c r="A1" s="230"/>
      <c r="B1" s="230"/>
      <c r="C1" s="230"/>
      <c r="D1" s="230"/>
      <c r="E1" s="230"/>
      <c r="F1" s="230"/>
    </row>
    <row r="2" spans="1:6" ht="23.25" x14ac:dyDescent="0.5">
      <c r="A2" s="229" t="s">
        <v>107</v>
      </c>
      <c r="B2" s="229"/>
      <c r="C2" s="229"/>
      <c r="D2" s="229"/>
      <c r="E2" s="229"/>
      <c r="F2" s="229"/>
    </row>
    <row r="3" spans="1:6" ht="23.25" x14ac:dyDescent="0.5">
      <c r="A3" s="5"/>
      <c r="B3" s="5"/>
      <c r="C3" s="5"/>
      <c r="D3" s="5"/>
      <c r="E3" s="5"/>
      <c r="F3" s="5"/>
    </row>
    <row r="4" spans="1:6" ht="23.25" x14ac:dyDescent="0.5">
      <c r="A4" s="6" t="s">
        <v>102</v>
      </c>
      <c r="B4" s="6" t="s">
        <v>104</v>
      </c>
      <c r="C4" s="6" t="s">
        <v>103</v>
      </c>
      <c r="D4" s="230" t="s">
        <v>105</v>
      </c>
      <c r="E4" s="230"/>
      <c r="F4" s="6"/>
    </row>
    <row r="5" spans="1:6" ht="25.5" customHeight="1" x14ac:dyDescent="0.5">
      <c r="A5" s="7">
        <v>1</v>
      </c>
      <c r="B5" s="101" t="s">
        <v>194</v>
      </c>
      <c r="C5" s="101" t="s">
        <v>195</v>
      </c>
      <c r="D5" s="233" t="s">
        <v>144</v>
      </c>
      <c r="E5" s="233"/>
      <c r="F5" s="8"/>
    </row>
    <row r="6" spans="1:6" ht="27.75" customHeight="1" x14ac:dyDescent="0.5">
      <c r="A6" s="6">
        <v>2</v>
      </c>
      <c r="B6" s="101" t="s">
        <v>196</v>
      </c>
      <c r="C6" s="101" t="s">
        <v>197</v>
      </c>
      <c r="D6" s="232" t="s">
        <v>106</v>
      </c>
      <c r="E6" s="232"/>
    </row>
    <row r="7" spans="1:6" ht="23.25" x14ac:dyDescent="0.5">
      <c r="A7" s="6">
        <v>3</v>
      </c>
      <c r="B7" s="101" t="s">
        <v>196</v>
      </c>
      <c r="C7" s="101" t="s">
        <v>197</v>
      </c>
      <c r="D7" s="232" t="s">
        <v>143</v>
      </c>
      <c r="E7" s="232"/>
    </row>
    <row r="8" spans="1:6" ht="22.5" customHeight="1" x14ac:dyDescent="0.5">
      <c r="A8" s="9"/>
      <c r="B8" s="3"/>
      <c r="C8" s="3"/>
      <c r="D8" s="231"/>
      <c r="E8" s="231"/>
    </row>
  </sheetData>
  <mergeCells count="7">
    <mergeCell ref="D8:E8"/>
    <mergeCell ref="D6:E6"/>
    <mergeCell ref="D7:E7"/>
    <mergeCell ref="A1:F1"/>
    <mergeCell ref="A2:F2"/>
    <mergeCell ref="D4:E4"/>
    <mergeCell ref="D5:E5"/>
  </mergeCells>
  <phoneticPr fontId="2" type="noConversion"/>
  <pageMargins left="0.75" right="0.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19" zoomScaleNormal="100" workbookViewId="0">
      <selection activeCell="E20" sqref="E20"/>
    </sheetView>
  </sheetViews>
  <sheetFormatPr defaultRowHeight="16.5" x14ac:dyDescent="0.35"/>
  <cols>
    <col min="1" max="1" width="5.25" style="2" customWidth="1"/>
    <col min="2" max="2" width="43.25" style="2" customWidth="1"/>
    <col min="3" max="3" width="18.875" style="2" customWidth="1"/>
    <col min="4" max="4" width="6" style="2" customWidth="1"/>
    <col min="5" max="5" width="23.75" style="2" customWidth="1"/>
    <col min="6" max="16384" width="9" style="2"/>
  </cols>
  <sheetData>
    <row r="1" spans="1:8" s="10" customFormat="1" ht="27.95" customHeight="1" x14ac:dyDescent="0.2">
      <c r="A1" s="253" t="s">
        <v>20</v>
      </c>
      <c r="B1" s="253"/>
      <c r="C1" s="253"/>
      <c r="D1" s="253"/>
      <c r="E1" s="253"/>
    </row>
    <row r="2" spans="1:8" s="10" customFormat="1" ht="27.95" customHeight="1" x14ac:dyDescent="0.5">
      <c r="A2" s="261" t="s">
        <v>121</v>
      </c>
      <c r="B2" s="261"/>
      <c r="C2" s="261"/>
      <c r="D2" s="261"/>
      <c r="E2" s="261"/>
    </row>
    <row r="3" spans="1:8" ht="19.5" customHeight="1" x14ac:dyDescent="0.5">
      <c r="A3" s="254"/>
      <c r="B3" s="254"/>
      <c r="C3" s="254"/>
      <c r="D3" s="254"/>
      <c r="E3" s="254"/>
    </row>
    <row r="4" spans="1:8" ht="27.75" customHeight="1" x14ac:dyDescent="0.5">
      <c r="A4" s="238" t="s">
        <v>122</v>
      </c>
      <c r="B4" s="238" t="s">
        <v>8</v>
      </c>
      <c r="C4" s="255" t="s">
        <v>9</v>
      </c>
      <c r="D4" s="256"/>
      <c r="E4" s="241" t="s">
        <v>10</v>
      </c>
      <c r="G4" s="2" t="s">
        <v>123</v>
      </c>
    </row>
    <row r="5" spans="1:8" ht="24" customHeight="1" x14ac:dyDescent="0.5">
      <c r="A5" s="239"/>
      <c r="B5" s="239"/>
      <c r="C5" s="259" t="s">
        <v>179</v>
      </c>
      <c r="D5" s="260"/>
      <c r="E5" s="242"/>
    </row>
    <row r="6" spans="1:8" ht="24" customHeight="1" x14ac:dyDescent="0.5">
      <c r="A6" s="240"/>
      <c r="B6" s="240"/>
      <c r="C6" s="257" t="s">
        <v>180</v>
      </c>
      <c r="D6" s="258"/>
      <c r="E6" s="243"/>
    </row>
    <row r="7" spans="1:8" ht="35.1" customHeight="1" x14ac:dyDescent="0.35">
      <c r="A7" s="11">
        <v>1</v>
      </c>
      <c r="B7" s="12" t="s">
        <v>148</v>
      </c>
      <c r="C7" s="244" t="s">
        <v>181</v>
      </c>
      <c r="D7" s="245"/>
      <c r="E7" s="13" t="s">
        <v>185</v>
      </c>
      <c r="F7" s="246" t="s">
        <v>149</v>
      </c>
      <c r="G7" s="247"/>
      <c r="H7" s="247"/>
    </row>
    <row r="8" spans="1:8" ht="35.1" customHeight="1" x14ac:dyDescent="0.35">
      <c r="A8" s="14">
        <v>2</v>
      </c>
      <c r="B8" s="15" t="s">
        <v>12</v>
      </c>
      <c r="C8" s="244" t="s">
        <v>181</v>
      </c>
      <c r="D8" s="245"/>
      <c r="E8" s="13"/>
      <c r="G8" s="2" t="s">
        <v>123</v>
      </c>
    </row>
    <row r="9" spans="1:8" ht="35.1" customHeight="1" x14ac:dyDescent="0.35">
      <c r="A9" s="16">
        <v>3</v>
      </c>
      <c r="B9" s="17" t="s">
        <v>11</v>
      </c>
      <c r="C9" s="244" t="s">
        <v>181</v>
      </c>
      <c r="D9" s="245"/>
      <c r="E9" s="13"/>
      <c r="F9" s="246" t="s">
        <v>157</v>
      </c>
      <c r="G9" s="248"/>
      <c r="H9" s="248"/>
    </row>
    <row r="10" spans="1:8" ht="34.5" customHeight="1" x14ac:dyDescent="0.35">
      <c r="A10" s="18">
        <v>4</v>
      </c>
      <c r="B10" s="19" t="s">
        <v>13</v>
      </c>
      <c r="C10" s="244" t="s">
        <v>181</v>
      </c>
      <c r="D10" s="245"/>
      <c r="E10" s="13"/>
      <c r="F10" s="249" t="s">
        <v>150</v>
      </c>
      <c r="G10" s="250"/>
      <c r="H10" s="250"/>
    </row>
    <row r="11" spans="1:8" ht="47.25" customHeight="1" x14ac:dyDescent="0.35">
      <c r="A11" s="20">
        <v>5</v>
      </c>
      <c r="B11" s="21" t="s">
        <v>14</v>
      </c>
      <c r="C11" s="251"/>
      <c r="D11" s="252"/>
      <c r="E11" s="22"/>
      <c r="F11" s="246" t="s">
        <v>151</v>
      </c>
      <c r="G11" s="247"/>
      <c r="H11" s="247"/>
    </row>
    <row r="12" spans="1:8" ht="35.1" customHeight="1" x14ac:dyDescent="0.35">
      <c r="A12" s="23">
        <v>6</v>
      </c>
      <c r="B12" s="21" t="s">
        <v>15</v>
      </c>
      <c r="C12" s="251"/>
      <c r="D12" s="252"/>
      <c r="E12" s="22"/>
    </row>
    <row r="13" spans="1:8" ht="35.1" customHeight="1" x14ac:dyDescent="0.35">
      <c r="A13" s="20">
        <v>7</v>
      </c>
      <c r="B13" s="24" t="s">
        <v>16</v>
      </c>
      <c r="C13" s="251"/>
      <c r="D13" s="252"/>
      <c r="E13" s="22"/>
    </row>
    <row r="14" spans="1:8" ht="35.1" customHeight="1" x14ac:dyDescent="0.35">
      <c r="A14" s="23">
        <v>8</v>
      </c>
      <c r="B14" s="24" t="s">
        <v>17</v>
      </c>
      <c r="C14" s="251"/>
      <c r="D14" s="252"/>
      <c r="E14" s="22"/>
    </row>
    <row r="15" spans="1:8" ht="46.5" x14ac:dyDescent="0.35">
      <c r="A15" s="20">
        <v>9</v>
      </c>
      <c r="B15" s="24" t="s">
        <v>18</v>
      </c>
      <c r="C15" s="251"/>
      <c r="D15" s="252"/>
      <c r="E15" s="22"/>
    </row>
    <row r="16" spans="1:8" ht="35.1" customHeight="1" x14ac:dyDescent="0.35">
      <c r="A16" s="14">
        <v>10</v>
      </c>
      <c r="B16" s="25" t="s">
        <v>19</v>
      </c>
      <c r="C16" s="244" t="s">
        <v>181</v>
      </c>
      <c r="D16" s="245"/>
      <c r="E16" s="26"/>
    </row>
    <row r="17" spans="1:6" ht="35.1" customHeight="1" x14ac:dyDescent="0.35">
      <c r="A17" s="236" t="s">
        <v>152</v>
      </c>
      <c r="B17" s="237"/>
      <c r="C17" s="27">
        <v>5</v>
      </c>
      <c r="D17" s="27" t="s">
        <v>142</v>
      </c>
      <c r="E17" s="27" t="str">
        <f>IF(C17&lt;5,"หลักสูตรไม่ได้มาตรฐาน","หลักสูตรได้มาตรฐาน")</f>
        <v>หลักสูตรได้มาตรฐาน</v>
      </c>
    </row>
    <row r="19" spans="1:6" x14ac:dyDescent="0.35">
      <c r="B19" s="2" t="s">
        <v>153</v>
      </c>
    </row>
    <row r="20" spans="1:6" x14ac:dyDescent="0.35">
      <c r="B20" s="2" t="s">
        <v>154</v>
      </c>
    </row>
    <row r="22" spans="1:6" ht="23.25" x14ac:dyDescent="0.35">
      <c r="B22" s="235" t="s">
        <v>158</v>
      </c>
      <c r="C22" s="235"/>
      <c r="D22" s="235"/>
      <c r="E22" s="235"/>
      <c r="F22" s="235"/>
    </row>
    <row r="23" spans="1:6" x14ac:dyDescent="0.35">
      <c r="B23" s="28"/>
      <c r="C23" s="28"/>
      <c r="D23" s="28"/>
      <c r="E23" s="28"/>
      <c r="F23" s="29"/>
    </row>
    <row r="24" spans="1:6" x14ac:dyDescent="0.35">
      <c r="B24" s="234"/>
      <c r="C24" s="234"/>
      <c r="D24" s="234"/>
      <c r="E24" s="234"/>
    </row>
    <row r="25" spans="1:6" x14ac:dyDescent="0.35">
      <c r="B25" s="30"/>
      <c r="C25" s="30"/>
      <c r="D25" s="30"/>
      <c r="E25" s="30"/>
    </row>
  </sheetData>
  <mergeCells count="26">
    <mergeCell ref="C13:D13"/>
    <mergeCell ref="C12:D12"/>
    <mergeCell ref="A1:E1"/>
    <mergeCell ref="A3:E3"/>
    <mergeCell ref="C7:D7"/>
    <mergeCell ref="C4:D4"/>
    <mergeCell ref="C11:D11"/>
    <mergeCell ref="C6:D6"/>
    <mergeCell ref="C5:D5"/>
    <mergeCell ref="A2:E2"/>
    <mergeCell ref="B24:E24"/>
    <mergeCell ref="B22:F22"/>
    <mergeCell ref="A17:B17"/>
    <mergeCell ref="A4:A6"/>
    <mergeCell ref="B4:B6"/>
    <mergeCell ref="E4:E6"/>
    <mergeCell ref="C9:D9"/>
    <mergeCell ref="C16:D16"/>
    <mergeCell ref="C10:D10"/>
    <mergeCell ref="C8:D8"/>
    <mergeCell ref="F7:H7"/>
    <mergeCell ref="F9:H9"/>
    <mergeCell ref="F10:H10"/>
    <mergeCell ref="F11:H11"/>
    <mergeCell ref="C15:D15"/>
    <mergeCell ref="C14:D14"/>
  </mergeCells>
  <phoneticPr fontId="0" type="noConversion"/>
  <pageMargins left="0.45" right="0.45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topLeftCell="A16" zoomScaleNormal="100" workbookViewId="0">
      <selection activeCell="F3" sqref="F3:H3"/>
    </sheetView>
  </sheetViews>
  <sheetFormatPr defaultColWidth="9.125" defaultRowHeight="23.25" x14ac:dyDescent="0.5"/>
  <cols>
    <col min="1" max="1" width="7.125" style="3" customWidth="1"/>
    <col min="2" max="2" width="46.75" style="3" customWidth="1"/>
    <col min="3" max="3" width="10.125" style="3" customWidth="1"/>
    <col min="4" max="4" width="7.75" style="3" customWidth="1"/>
    <col min="5" max="5" width="22.625" style="3" customWidth="1"/>
    <col min="6" max="16384" width="9.125" style="3"/>
  </cols>
  <sheetData>
    <row r="1" spans="1:8" ht="26.25" x14ac:dyDescent="0.55000000000000004">
      <c r="A1" s="276" t="s">
        <v>21</v>
      </c>
      <c r="B1" s="276"/>
      <c r="C1" s="276"/>
      <c r="D1" s="276"/>
      <c r="E1" s="276"/>
    </row>
    <row r="2" spans="1:8" ht="45.75" customHeight="1" x14ac:dyDescent="0.5">
      <c r="A2" s="31" t="s">
        <v>124</v>
      </c>
      <c r="B2" s="31" t="s">
        <v>8</v>
      </c>
      <c r="C2" s="278" t="s">
        <v>23</v>
      </c>
      <c r="D2" s="279"/>
      <c r="E2" s="32" t="s">
        <v>24</v>
      </c>
    </row>
    <row r="3" spans="1:8" ht="41.25" customHeight="1" x14ac:dyDescent="0.5">
      <c r="A3" s="277">
        <v>2.1</v>
      </c>
      <c r="B3" s="33" t="s">
        <v>25</v>
      </c>
      <c r="C3" s="34"/>
      <c r="D3" s="35"/>
      <c r="E3" s="215"/>
      <c r="F3" s="274" t="s">
        <v>198</v>
      </c>
      <c r="G3" s="275"/>
      <c r="H3" s="275"/>
    </row>
    <row r="4" spans="1:8" ht="35.1" customHeight="1" x14ac:dyDescent="0.5">
      <c r="A4" s="277"/>
      <c r="B4" s="36" t="s">
        <v>133</v>
      </c>
      <c r="C4" s="37"/>
      <c r="D4" s="38" t="s">
        <v>28</v>
      </c>
      <c r="E4" s="39" t="s">
        <v>145</v>
      </c>
    </row>
    <row r="5" spans="1:8" ht="46.5" x14ac:dyDescent="0.5">
      <c r="A5" s="277">
        <v>2.2000000000000002</v>
      </c>
      <c r="B5" s="40" t="s">
        <v>125</v>
      </c>
      <c r="C5" s="41" t="e">
        <f>C16</f>
        <v>#DIV/0!</v>
      </c>
      <c r="D5" s="42" t="s">
        <v>115</v>
      </c>
      <c r="E5" s="265"/>
      <c r="F5" s="44"/>
      <c r="G5" s="45"/>
      <c r="H5" s="45"/>
    </row>
    <row r="6" spans="1:8" x14ac:dyDescent="0.5">
      <c r="A6" s="277"/>
      <c r="B6" s="46" t="s">
        <v>163</v>
      </c>
      <c r="C6" s="47"/>
      <c r="D6" s="48"/>
      <c r="E6" s="266"/>
      <c r="F6" s="49"/>
      <c r="G6" s="50"/>
      <c r="H6" s="50"/>
    </row>
    <row r="7" spans="1:8" x14ac:dyDescent="0.5">
      <c r="A7" s="277"/>
      <c r="B7" s="46" t="s">
        <v>164</v>
      </c>
      <c r="C7" s="47"/>
      <c r="D7" s="48"/>
      <c r="E7" s="266"/>
      <c r="F7" s="49"/>
      <c r="G7" s="50"/>
      <c r="H7" s="50"/>
    </row>
    <row r="8" spans="1:8" ht="46.5" x14ac:dyDescent="0.5">
      <c r="A8" s="277"/>
      <c r="B8" s="46" t="s">
        <v>170</v>
      </c>
      <c r="C8" s="51">
        <f>C9+C10</f>
        <v>0</v>
      </c>
      <c r="D8" s="48"/>
      <c r="E8" s="266"/>
      <c r="F8" s="49"/>
      <c r="G8" s="50"/>
      <c r="H8" s="50"/>
    </row>
    <row r="9" spans="1:8" x14ac:dyDescent="0.5">
      <c r="A9" s="277"/>
      <c r="B9" s="52" t="s">
        <v>161</v>
      </c>
      <c r="C9" s="53"/>
      <c r="D9" s="48"/>
      <c r="E9" s="266"/>
      <c r="F9" s="49"/>
      <c r="G9" s="50"/>
      <c r="H9" s="50"/>
    </row>
    <row r="10" spans="1:8" x14ac:dyDescent="0.5">
      <c r="A10" s="277"/>
      <c r="B10" s="52" t="s">
        <v>162</v>
      </c>
      <c r="C10" s="53"/>
      <c r="D10" s="48"/>
      <c r="E10" s="266"/>
      <c r="F10" s="49"/>
      <c r="G10" s="50"/>
      <c r="H10" s="50"/>
    </row>
    <row r="11" spans="1:8" x14ac:dyDescent="0.5">
      <c r="A11" s="277"/>
      <c r="B11" s="46" t="s">
        <v>171</v>
      </c>
      <c r="C11" s="47"/>
      <c r="D11" s="48"/>
      <c r="E11" s="266"/>
      <c r="F11" s="49"/>
      <c r="G11" s="50"/>
      <c r="H11" s="50"/>
    </row>
    <row r="12" spans="1:8" x14ac:dyDescent="0.5">
      <c r="A12" s="277"/>
      <c r="B12" s="46" t="s">
        <v>165</v>
      </c>
      <c r="C12" s="47"/>
      <c r="D12" s="48"/>
      <c r="E12" s="266"/>
      <c r="F12" s="49"/>
      <c r="G12" s="50"/>
      <c r="H12" s="50"/>
    </row>
    <row r="13" spans="1:8" x14ac:dyDescent="0.5">
      <c r="A13" s="277"/>
      <c r="B13" s="46" t="s">
        <v>166</v>
      </c>
      <c r="C13" s="47"/>
      <c r="D13" s="48"/>
      <c r="E13" s="266"/>
      <c r="F13" s="49"/>
      <c r="G13" s="50"/>
      <c r="H13" s="50"/>
    </row>
    <row r="14" spans="1:8" x14ac:dyDescent="0.5">
      <c r="A14" s="277"/>
      <c r="B14" s="46" t="s">
        <v>167</v>
      </c>
      <c r="C14" s="47"/>
      <c r="D14" s="48"/>
      <c r="E14" s="266"/>
      <c r="F14" s="49"/>
      <c r="G14" s="50"/>
      <c r="H14" s="50"/>
    </row>
    <row r="15" spans="1:8" x14ac:dyDescent="0.5">
      <c r="A15" s="277"/>
      <c r="B15" s="46" t="s">
        <v>168</v>
      </c>
      <c r="C15" s="47"/>
      <c r="D15" s="48"/>
      <c r="E15" s="266"/>
      <c r="F15" s="49"/>
      <c r="G15" s="50"/>
      <c r="H15" s="50"/>
    </row>
    <row r="16" spans="1:8" ht="69.75" x14ac:dyDescent="0.5">
      <c r="A16" s="277"/>
      <c r="B16" s="54" t="s">
        <v>172</v>
      </c>
      <c r="C16" s="216" t="e">
        <f>((C8+C11)/(C7-(C12+C13+C14+C15)))*100</f>
        <v>#DIV/0!</v>
      </c>
      <c r="D16" s="55" t="s">
        <v>115</v>
      </c>
      <c r="E16" s="266"/>
    </row>
    <row r="17" spans="1:11" ht="65.25" customHeight="1" x14ac:dyDescent="0.5">
      <c r="A17" s="277"/>
      <c r="B17" s="56" t="s">
        <v>173</v>
      </c>
      <c r="C17" s="57" t="e">
        <f>C7/C6*100</f>
        <v>#DIV/0!</v>
      </c>
      <c r="D17" s="58" t="s">
        <v>115</v>
      </c>
      <c r="E17" s="267"/>
    </row>
    <row r="18" spans="1:11" ht="35.1" customHeight="1" x14ac:dyDescent="0.5">
      <c r="A18" s="277"/>
      <c r="B18" s="36" t="s">
        <v>67</v>
      </c>
      <c r="C18" s="59" t="e">
        <f>(C16*5)/100</f>
        <v>#DIV/0!</v>
      </c>
      <c r="D18" s="60" t="s">
        <v>28</v>
      </c>
      <c r="E18" s="43"/>
      <c r="F18" s="44"/>
      <c r="G18" s="45"/>
      <c r="H18" s="45"/>
      <c r="I18" s="45"/>
      <c r="J18" s="45"/>
      <c r="K18" s="45"/>
    </row>
    <row r="19" spans="1:11" ht="35.1" customHeight="1" x14ac:dyDescent="0.5">
      <c r="A19" s="262" t="s">
        <v>27</v>
      </c>
      <c r="B19" s="263"/>
      <c r="C19" s="61" t="e">
        <f>(C4+C18)/2</f>
        <v>#DIV/0!</v>
      </c>
      <c r="D19" s="62" t="s">
        <v>28</v>
      </c>
      <c r="E19" s="63"/>
    </row>
    <row r="21" spans="1:11" x14ac:dyDescent="0.5">
      <c r="A21" s="271" t="s">
        <v>109</v>
      </c>
      <c r="B21" s="271"/>
      <c r="C21" s="271"/>
      <c r="D21" s="271"/>
      <c r="E21" s="271"/>
    </row>
    <row r="22" spans="1:11" x14ac:dyDescent="0.5">
      <c r="A22" s="235" t="s">
        <v>100</v>
      </c>
      <c r="B22" s="235"/>
      <c r="C22" s="235"/>
      <c r="D22" s="235"/>
      <c r="E22" s="235"/>
    </row>
    <row r="23" spans="1:11" x14ac:dyDescent="0.5">
      <c r="A23" s="64"/>
      <c r="B23" s="65"/>
      <c r="C23" s="66"/>
      <c r="D23" s="66"/>
      <c r="E23" s="66"/>
    </row>
    <row r="24" spans="1:11" ht="21.75" customHeight="1" x14ac:dyDescent="0.5">
      <c r="A24" s="270" t="s">
        <v>159</v>
      </c>
      <c r="B24" s="270"/>
      <c r="C24" s="270"/>
      <c r="D24" s="270"/>
      <c r="E24" s="270"/>
    </row>
    <row r="25" spans="1:11" x14ac:dyDescent="0.5">
      <c r="A25" s="64"/>
      <c r="B25" s="272"/>
      <c r="C25" s="272"/>
      <c r="D25" s="272"/>
      <c r="E25" s="272"/>
    </row>
    <row r="26" spans="1:11" x14ac:dyDescent="0.5">
      <c r="A26" s="64"/>
      <c r="B26" s="269"/>
      <c r="C26" s="269"/>
      <c r="D26" s="269"/>
      <c r="E26" s="269"/>
    </row>
    <row r="27" spans="1:11" x14ac:dyDescent="0.5">
      <c r="A27" s="235" t="s">
        <v>101</v>
      </c>
      <c r="B27" s="235"/>
      <c r="C27" s="235"/>
      <c r="D27" s="235"/>
      <c r="E27" s="235"/>
    </row>
    <row r="28" spans="1:11" ht="24.75" customHeight="1" x14ac:dyDescent="0.5">
      <c r="A28" s="64">
        <v>1</v>
      </c>
      <c r="B28" s="264"/>
      <c r="C28" s="264"/>
      <c r="D28" s="264"/>
      <c r="E28" s="264"/>
      <c r="F28" s="264"/>
      <c r="G28" s="264"/>
    </row>
    <row r="29" spans="1:11" x14ac:dyDescent="0.5">
      <c r="A29" s="64"/>
      <c r="B29" s="273"/>
      <c r="C29" s="273"/>
      <c r="D29" s="273"/>
      <c r="E29" s="273"/>
    </row>
    <row r="30" spans="1:11" x14ac:dyDescent="0.5">
      <c r="A30" s="64"/>
      <c r="B30" s="269"/>
      <c r="C30" s="269"/>
      <c r="D30" s="269"/>
      <c r="E30" s="269"/>
    </row>
    <row r="31" spans="1:11" x14ac:dyDescent="0.5">
      <c r="B31" s="268"/>
      <c r="C31" s="268"/>
      <c r="D31" s="268"/>
      <c r="E31" s="268"/>
    </row>
    <row r="32" spans="1:11" x14ac:dyDescent="0.5">
      <c r="B32" s="268"/>
      <c r="C32" s="268"/>
      <c r="D32" s="268"/>
      <c r="E32" s="268"/>
    </row>
  </sheetData>
  <mergeCells count="18">
    <mergeCell ref="F3:H3"/>
    <mergeCell ref="A1:E1"/>
    <mergeCell ref="A3:A4"/>
    <mergeCell ref="A5:A18"/>
    <mergeCell ref="C2:D2"/>
    <mergeCell ref="A19:B19"/>
    <mergeCell ref="B28:G28"/>
    <mergeCell ref="E5:E17"/>
    <mergeCell ref="B31:E31"/>
    <mergeCell ref="B32:E32"/>
    <mergeCell ref="B26:E26"/>
    <mergeCell ref="A24:E24"/>
    <mergeCell ref="A21:E21"/>
    <mergeCell ref="A22:E22"/>
    <mergeCell ref="B25:E25"/>
    <mergeCell ref="B30:E30"/>
    <mergeCell ref="A27:E27"/>
    <mergeCell ref="B29:E29"/>
  </mergeCells>
  <phoneticPr fontId="0" type="noConversion"/>
  <pageMargins left="0.45" right="0.2" top="0.75" bottom="0.75" header="0.3" footer="0.3"/>
  <pageSetup paperSize="9" scale="85" orientation="portrait" r:id="rId1"/>
  <rowBreaks count="1" manualBreakCount="1">
    <brk id="31" max="4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topLeftCell="A10" zoomScale="115" zoomScaleNormal="115" workbookViewId="0">
      <selection activeCell="I18" sqref="I18"/>
    </sheetView>
  </sheetViews>
  <sheetFormatPr defaultColWidth="9.125" defaultRowHeight="23.25" x14ac:dyDescent="0.5"/>
  <cols>
    <col min="1" max="1" width="7.25" style="3" customWidth="1"/>
    <col min="2" max="2" width="45" style="3" customWidth="1"/>
    <col min="3" max="3" width="8.625" style="3" customWidth="1"/>
    <col min="4" max="4" width="7.5" style="3" customWidth="1"/>
    <col min="5" max="5" width="7.625" style="3" customWidth="1"/>
    <col min="6" max="6" width="6.875" style="3" customWidth="1"/>
    <col min="7" max="7" width="7" style="3" customWidth="1"/>
    <col min="8" max="16384" width="9.125" style="3"/>
  </cols>
  <sheetData>
    <row r="1" spans="1:8" ht="26.25" x14ac:dyDescent="0.55000000000000004">
      <c r="A1" s="226" t="s">
        <v>37</v>
      </c>
      <c r="B1" s="226"/>
      <c r="C1" s="226"/>
      <c r="D1" s="226"/>
      <c r="E1" s="226"/>
      <c r="F1" s="226"/>
      <c r="G1" s="226"/>
    </row>
    <row r="2" spans="1:8" ht="42" customHeight="1" x14ac:dyDescent="0.5">
      <c r="A2" s="32" t="s">
        <v>124</v>
      </c>
      <c r="B2" s="31" t="s">
        <v>8</v>
      </c>
      <c r="C2" s="278" t="s">
        <v>23</v>
      </c>
      <c r="D2" s="279"/>
      <c r="E2" s="302" t="s">
        <v>24</v>
      </c>
      <c r="F2" s="303"/>
      <c r="G2" s="304"/>
    </row>
    <row r="3" spans="1:8" ht="22.5" customHeight="1" x14ac:dyDescent="0.5">
      <c r="A3" s="293">
        <v>3.1</v>
      </c>
      <c r="B3" s="67" t="s">
        <v>31</v>
      </c>
      <c r="C3" s="68"/>
      <c r="D3" s="69"/>
      <c r="E3" s="305" t="s">
        <v>123</v>
      </c>
      <c r="F3" s="306"/>
      <c r="G3" s="307"/>
      <c r="H3" s="70"/>
    </row>
    <row r="4" spans="1:8" ht="23.25" customHeight="1" x14ac:dyDescent="0.5">
      <c r="A4" s="294"/>
      <c r="B4" s="71" t="s">
        <v>120</v>
      </c>
      <c r="C4" s="72"/>
      <c r="D4" s="73"/>
      <c r="E4" s="308"/>
      <c r="F4" s="309"/>
      <c r="G4" s="310"/>
    </row>
    <row r="5" spans="1:8" ht="21.75" customHeight="1" x14ac:dyDescent="0.5">
      <c r="A5" s="294"/>
      <c r="B5" s="74" t="s">
        <v>31</v>
      </c>
      <c r="C5" s="72"/>
      <c r="D5" s="75"/>
      <c r="E5" s="308"/>
      <c r="F5" s="309"/>
      <c r="G5" s="310"/>
    </row>
    <row r="6" spans="1:8" ht="24" customHeight="1" x14ac:dyDescent="0.5">
      <c r="A6" s="294"/>
      <c r="B6" s="76" t="s">
        <v>32</v>
      </c>
      <c r="C6" s="77"/>
      <c r="D6" s="78"/>
      <c r="E6" s="311"/>
      <c r="F6" s="312"/>
      <c r="G6" s="313"/>
    </row>
    <row r="7" spans="1:8" ht="24" customHeight="1" x14ac:dyDescent="0.5">
      <c r="A7" s="295"/>
      <c r="B7" s="79" t="s">
        <v>128</v>
      </c>
      <c r="C7" s="80"/>
      <c r="D7" s="81" t="s">
        <v>28</v>
      </c>
      <c r="E7" s="299"/>
      <c r="F7" s="300"/>
      <c r="G7" s="301"/>
    </row>
    <row r="8" spans="1:8" ht="25.5" customHeight="1" x14ac:dyDescent="0.5">
      <c r="A8" s="277">
        <v>3.2</v>
      </c>
      <c r="B8" s="82" t="s">
        <v>33</v>
      </c>
      <c r="C8" s="83"/>
      <c r="D8" s="84"/>
      <c r="E8" s="305"/>
      <c r="F8" s="306"/>
      <c r="G8" s="307"/>
      <c r="H8" s="70"/>
    </row>
    <row r="9" spans="1:8" ht="25.5" customHeight="1" x14ac:dyDescent="0.5">
      <c r="A9" s="277"/>
      <c r="B9" s="85" t="s">
        <v>120</v>
      </c>
      <c r="C9" s="72"/>
      <c r="D9" s="73"/>
      <c r="E9" s="308"/>
      <c r="F9" s="309"/>
      <c r="G9" s="310"/>
    </row>
    <row r="10" spans="1:8" ht="46.5" customHeight="1" x14ac:dyDescent="0.5">
      <c r="A10" s="277"/>
      <c r="B10" s="74" t="s">
        <v>174</v>
      </c>
      <c r="C10" s="72"/>
      <c r="D10" s="75"/>
      <c r="E10" s="308"/>
      <c r="F10" s="309"/>
      <c r="G10" s="310"/>
    </row>
    <row r="11" spans="1:8" ht="45.75" customHeight="1" x14ac:dyDescent="0.5">
      <c r="A11" s="277"/>
      <c r="B11" s="76" t="s">
        <v>34</v>
      </c>
      <c r="C11" s="77"/>
      <c r="D11" s="78"/>
      <c r="E11" s="311"/>
      <c r="F11" s="312"/>
      <c r="G11" s="313"/>
    </row>
    <row r="12" spans="1:8" ht="25.5" customHeight="1" x14ac:dyDescent="0.5">
      <c r="A12" s="277"/>
      <c r="B12" s="79" t="s">
        <v>129</v>
      </c>
      <c r="C12" s="86"/>
      <c r="D12" s="81" t="s">
        <v>28</v>
      </c>
      <c r="E12" s="281"/>
      <c r="F12" s="282"/>
      <c r="G12" s="283"/>
    </row>
    <row r="13" spans="1:8" ht="24" customHeight="1" x14ac:dyDescent="0.5">
      <c r="A13" s="293">
        <v>3.3</v>
      </c>
      <c r="B13" s="87" t="s">
        <v>35</v>
      </c>
      <c r="C13" s="83"/>
      <c r="D13" s="84"/>
      <c r="E13" s="290" t="s">
        <v>132</v>
      </c>
      <c r="F13" s="291"/>
      <c r="G13" s="292"/>
    </row>
    <row r="14" spans="1:8" ht="21.75" customHeight="1" x14ac:dyDescent="0.5">
      <c r="A14" s="294"/>
      <c r="B14" s="71" t="s">
        <v>120</v>
      </c>
      <c r="C14" s="72"/>
      <c r="D14" s="73"/>
      <c r="E14" s="88">
        <v>2566</v>
      </c>
      <c r="F14" s="88">
        <v>2567</v>
      </c>
      <c r="G14" s="88">
        <v>2568</v>
      </c>
    </row>
    <row r="15" spans="1:8" ht="24.75" customHeight="1" x14ac:dyDescent="0.5">
      <c r="A15" s="294"/>
      <c r="B15" s="89" t="s">
        <v>146</v>
      </c>
      <c r="C15" s="90"/>
      <c r="D15" s="91"/>
      <c r="E15" s="92"/>
      <c r="F15" s="92"/>
      <c r="G15" s="92"/>
    </row>
    <row r="16" spans="1:8" ht="24.75" customHeight="1" x14ac:dyDescent="0.5">
      <c r="A16" s="294"/>
      <c r="B16" s="74" t="s">
        <v>147</v>
      </c>
      <c r="C16" s="72"/>
      <c r="D16" s="75"/>
      <c r="E16" s="93"/>
      <c r="F16" s="92"/>
      <c r="G16" s="92"/>
      <c r="H16" s="70" t="s">
        <v>199</v>
      </c>
    </row>
    <row r="17" spans="1:8" ht="24" customHeight="1" x14ac:dyDescent="0.5">
      <c r="A17" s="294"/>
      <c r="B17" s="74" t="s">
        <v>131</v>
      </c>
      <c r="C17" s="72"/>
      <c r="D17" s="75"/>
      <c r="E17" s="94"/>
      <c r="F17" s="94"/>
      <c r="G17" s="94"/>
      <c r="H17" s="95"/>
    </row>
    <row r="18" spans="1:8" ht="23.25" customHeight="1" x14ac:dyDescent="0.5">
      <c r="A18" s="294"/>
      <c r="B18" s="76" t="s">
        <v>175</v>
      </c>
      <c r="C18" s="77"/>
      <c r="D18" s="78"/>
      <c r="E18" s="93" t="s">
        <v>183</v>
      </c>
      <c r="F18" s="93" t="s">
        <v>182</v>
      </c>
      <c r="G18" s="93" t="s">
        <v>182</v>
      </c>
    </row>
    <row r="19" spans="1:8" ht="23.25" customHeight="1" x14ac:dyDescent="0.5">
      <c r="A19" s="295"/>
      <c r="B19" s="97" t="s">
        <v>130</v>
      </c>
      <c r="C19" s="86"/>
      <c r="D19" s="81" t="s">
        <v>28</v>
      </c>
      <c r="E19" s="284"/>
      <c r="F19" s="285"/>
      <c r="G19" s="286"/>
    </row>
    <row r="20" spans="1:8" ht="27.95" customHeight="1" x14ac:dyDescent="0.5">
      <c r="A20" s="297" t="s">
        <v>36</v>
      </c>
      <c r="B20" s="298"/>
      <c r="C20" s="98">
        <f>(C7+C12+C19)/3</f>
        <v>0</v>
      </c>
      <c r="D20" s="99" t="s">
        <v>28</v>
      </c>
      <c r="E20" s="100"/>
      <c r="F20" s="100"/>
      <c r="G20" s="100"/>
    </row>
    <row r="21" spans="1:8" ht="9.9499999999999993" customHeight="1" x14ac:dyDescent="0.5"/>
    <row r="22" spans="1:8" ht="24" customHeight="1" x14ac:dyDescent="0.5">
      <c r="A22" s="271" t="s">
        <v>110</v>
      </c>
      <c r="B22" s="271"/>
      <c r="C22" s="271"/>
      <c r="D22" s="271"/>
      <c r="E22" s="271"/>
      <c r="F22" s="271"/>
      <c r="G22" s="271"/>
    </row>
    <row r="23" spans="1:8" ht="24" customHeight="1" x14ac:dyDescent="0.5">
      <c r="A23" s="235" t="s">
        <v>100</v>
      </c>
      <c r="B23" s="235"/>
      <c r="C23" s="235"/>
      <c r="D23" s="235"/>
      <c r="E23" s="235"/>
      <c r="F23" s="235"/>
      <c r="G23" s="235"/>
    </row>
    <row r="24" spans="1:8" x14ac:dyDescent="0.5">
      <c r="A24" s="64"/>
      <c r="B24" s="296"/>
      <c r="C24" s="296"/>
      <c r="D24" s="296"/>
      <c r="E24" s="296"/>
      <c r="F24" s="296"/>
      <c r="G24" s="296"/>
    </row>
    <row r="25" spans="1:8" x14ac:dyDescent="0.5">
      <c r="A25" s="64"/>
      <c r="B25" s="66"/>
      <c r="C25" s="66"/>
      <c r="D25" s="66"/>
      <c r="E25" s="66"/>
    </row>
    <row r="26" spans="1:8" x14ac:dyDescent="0.5">
      <c r="A26" s="64"/>
      <c r="B26" s="269"/>
      <c r="C26" s="269"/>
      <c r="D26" s="269"/>
      <c r="E26" s="269"/>
    </row>
    <row r="27" spans="1:8" ht="24" customHeight="1" x14ac:dyDescent="0.5">
      <c r="A27" s="235" t="s">
        <v>101</v>
      </c>
      <c r="B27" s="235"/>
      <c r="C27" s="235"/>
      <c r="D27" s="235"/>
      <c r="E27" s="235"/>
      <c r="F27" s="235"/>
      <c r="G27" s="235"/>
    </row>
    <row r="28" spans="1:8" x14ac:dyDescent="0.5">
      <c r="A28" s="64"/>
      <c r="B28" s="272"/>
      <c r="C28" s="272"/>
      <c r="D28" s="272"/>
      <c r="E28" s="272"/>
      <c r="F28" s="272"/>
      <c r="G28" s="272"/>
      <c r="H28" s="66"/>
    </row>
    <row r="29" spans="1:8" ht="19.5" customHeight="1" x14ac:dyDescent="0.5">
      <c r="A29" s="270" t="s">
        <v>160</v>
      </c>
      <c r="B29" s="270"/>
      <c r="C29" s="270"/>
      <c r="D29" s="270"/>
      <c r="E29" s="270"/>
      <c r="F29" s="270"/>
      <c r="G29" s="270"/>
      <c r="H29" s="66"/>
    </row>
    <row r="30" spans="1:8" x14ac:dyDescent="0.5">
      <c r="A30" s="6"/>
      <c r="B30" s="288"/>
      <c r="C30" s="289"/>
      <c r="D30" s="289"/>
      <c r="E30" s="289"/>
      <c r="F30" s="289"/>
      <c r="G30" s="289"/>
    </row>
    <row r="31" spans="1:8" x14ac:dyDescent="0.5">
      <c r="A31" s="9"/>
      <c r="B31" s="287"/>
      <c r="C31" s="287"/>
      <c r="D31" s="287"/>
      <c r="E31" s="287"/>
      <c r="F31" s="287"/>
      <c r="G31" s="287"/>
    </row>
    <row r="32" spans="1:8" x14ac:dyDescent="0.5">
      <c r="B32" s="29"/>
      <c r="C32" s="29"/>
      <c r="D32" s="29"/>
      <c r="E32" s="29"/>
      <c r="F32" s="29"/>
      <c r="G32" s="29"/>
    </row>
    <row r="33" spans="2:7" x14ac:dyDescent="0.5">
      <c r="B33" s="280"/>
      <c r="C33" s="280"/>
      <c r="D33" s="280"/>
      <c r="E33" s="280"/>
      <c r="F33" s="280"/>
      <c r="G33" s="280"/>
    </row>
  </sheetData>
  <mergeCells count="23">
    <mergeCell ref="A1:G1"/>
    <mergeCell ref="A20:B20"/>
    <mergeCell ref="E7:G7"/>
    <mergeCell ref="C2:D2"/>
    <mergeCell ref="A3:A7"/>
    <mergeCell ref="A8:A12"/>
    <mergeCell ref="E2:G2"/>
    <mergeCell ref="E3:G6"/>
    <mergeCell ref="E8:G11"/>
    <mergeCell ref="B33:G33"/>
    <mergeCell ref="E12:G12"/>
    <mergeCell ref="A27:G27"/>
    <mergeCell ref="E19:G19"/>
    <mergeCell ref="B31:G31"/>
    <mergeCell ref="A29:G29"/>
    <mergeCell ref="B30:G30"/>
    <mergeCell ref="E13:G13"/>
    <mergeCell ref="A13:A19"/>
    <mergeCell ref="A22:G22"/>
    <mergeCell ref="B26:E26"/>
    <mergeCell ref="A23:G23"/>
    <mergeCell ref="B24:G24"/>
    <mergeCell ref="B28:G28"/>
  </mergeCells>
  <phoneticPr fontId="0" type="noConversion"/>
  <pageMargins left="0.2" right="0.2" top="0.25" bottom="0.2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zoomScale="115" zoomScaleNormal="115" workbookViewId="0">
      <selection activeCell="H26" sqref="H26"/>
    </sheetView>
  </sheetViews>
  <sheetFormatPr defaultColWidth="9.125" defaultRowHeight="23.25" x14ac:dyDescent="0.5"/>
  <cols>
    <col min="1" max="1" width="7.125" style="3" customWidth="1"/>
    <col min="2" max="2" width="50.5" style="3" customWidth="1"/>
    <col min="3" max="3" width="7.5" style="3" customWidth="1"/>
    <col min="4" max="4" width="7.75" style="3" customWidth="1"/>
    <col min="5" max="5" width="7.125" style="3" customWidth="1"/>
    <col min="6" max="6" width="6.75" style="3" customWidth="1"/>
    <col min="7" max="7" width="6.875" style="3" customWidth="1"/>
    <col min="8" max="9" width="9.125" style="3"/>
    <col min="10" max="12" width="9.125" style="3" customWidth="1"/>
    <col min="13" max="16384" width="9.125" style="3"/>
  </cols>
  <sheetData>
    <row r="1" spans="1:8" ht="26.25" x14ac:dyDescent="0.55000000000000004">
      <c r="A1" s="226" t="s">
        <v>39</v>
      </c>
      <c r="B1" s="226"/>
      <c r="C1" s="226"/>
      <c r="D1" s="226"/>
      <c r="E1" s="226"/>
    </row>
    <row r="2" spans="1:8" ht="32.25" customHeight="1" x14ac:dyDescent="0.5">
      <c r="A2" s="31" t="s">
        <v>124</v>
      </c>
      <c r="B2" s="31" t="s">
        <v>8</v>
      </c>
      <c r="C2" s="278" t="s">
        <v>23</v>
      </c>
      <c r="D2" s="279"/>
      <c r="E2" s="302" t="s">
        <v>24</v>
      </c>
      <c r="F2" s="303"/>
      <c r="G2" s="304"/>
    </row>
    <row r="3" spans="1:8" ht="24.95" customHeight="1" x14ac:dyDescent="0.5">
      <c r="A3" s="293">
        <v>4.0999999999999996</v>
      </c>
      <c r="B3" s="87" t="s">
        <v>38</v>
      </c>
      <c r="C3" s="102"/>
      <c r="D3" s="84"/>
      <c r="E3" s="305"/>
      <c r="F3" s="306"/>
      <c r="G3" s="307"/>
    </row>
    <row r="4" spans="1:8" ht="24.95" customHeight="1" x14ac:dyDescent="0.5">
      <c r="A4" s="322"/>
      <c r="B4" s="71" t="s">
        <v>120</v>
      </c>
      <c r="C4" s="103"/>
      <c r="D4" s="73"/>
      <c r="E4" s="308"/>
      <c r="F4" s="309"/>
      <c r="G4" s="310"/>
      <c r="H4" s="70"/>
    </row>
    <row r="5" spans="1:8" ht="24.95" customHeight="1" x14ac:dyDescent="0.5">
      <c r="A5" s="322"/>
      <c r="B5" s="104" t="s">
        <v>40</v>
      </c>
      <c r="C5" s="103"/>
      <c r="D5" s="75"/>
      <c r="E5" s="308"/>
      <c r="F5" s="309"/>
      <c r="G5" s="310"/>
    </row>
    <row r="6" spans="1:8" ht="24.95" customHeight="1" x14ac:dyDescent="0.5">
      <c r="A6" s="322"/>
      <c r="B6" s="74" t="s">
        <v>41</v>
      </c>
      <c r="C6" s="103"/>
      <c r="D6" s="75"/>
      <c r="E6" s="308"/>
      <c r="F6" s="309"/>
      <c r="G6" s="310"/>
    </row>
    <row r="7" spans="1:8" ht="24.95" customHeight="1" x14ac:dyDescent="0.5">
      <c r="A7" s="322"/>
      <c r="B7" s="76" t="s">
        <v>42</v>
      </c>
      <c r="C7" s="105"/>
      <c r="D7" s="78"/>
      <c r="E7" s="308"/>
      <c r="F7" s="309"/>
      <c r="G7" s="310"/>
    </row>
    <row r="8" spans="1:8" ht="24.95" customHeight="1" x14ac:dyDescent="0.5">
      <c r="A8" s="295"/>
      <c r="B8" s="106" t="s">
        <v>134</v>
      </c>
      <c r="C8" s="37"/>
      <c r="D8" s="107" t="s">
        <v>28</v>
      </c>
      <c r="E8" s="311"/>
      <c r="F8" s="312"/>
      <c r="G8" s="313"/>
    </row>
    <row r="9" spans="1:8" ht="24.95" customHeight="1" x14ac:dyDescent="0.5">
      <c r="A9" s="293">
        <v>4.2</v>
      </c>
      <c r="B9" s="108" t="s">
        <v>46</v>
      </c>
      <c r="C9" s="109"/>
      <c r="D9" s="110"/>
      <c r="E9" s="305"/>
      <c r="F9" s="306"/>
      <c r="G9" s="307"/>
    </row>
    <row r="10" spans="1:8" ht="24.95" customHeight="1" x14ac:dyDescent="0.5">
      <c r="A10" s="294"/>
      <c r="B10" s="111" t="s">
        <v>43</v>
      </c>
      <c r="C10" s="112" t="e">
        <f>C11*100/C12</f>
        <v>#DIV/0!</v>
      </c>
      <c r="D10" s="113" t="s">
        <v>30</v>
      </c>
      <c r="E10" s="308"/>
      <c r="F10" s="309"/>
      <c r="G10" s="310"/>
    </row>
    <row r="11" spans="1:8" ht="24.95" customHeight="1" x14ac:dyDescent="0.5">
      <c r="A11" s="294"/>
      <c r="B11" s="114" t="s">
        <v>117</v>
      </c>
      <c r="C11" s="115"/>
      <c r="D11" s="116" t="s">
        <v>29</v>
      </c>
      <c r="E11" s="308"/>
      <c r="F11" s="309"/>
      <c r="G11" s="310"/>
    </row>
    <row r="12" spans="1:8" ht="24.95" customHeight="1" x14ac:dyDescent="0.5">
      <c r="A12" s="294"/>
      <c r="B12" s="114" t="s">
        <v>116</v>
      </c>
      <c r="C12" s="115"/>
      <c r="D12" s="116" t="s">
        <v>29</v>
      </c>
      <c r="E12" s="308"/>
      <c r="F12" s="309"/>
      <c r="G12" s="310"/>
    </row>
    <row r="13" spans="1:8" ht="24.95" customHeight="1" x14ac:dyDescent="0.5">
      <c r="A13" s="294"/>
      <c r="B13" s="117" t="s">
        <v>67</v>
      </c>
      <c r="C13" s="118" t="e">
        <f>IF(C10&gt;=20,5,IF(C10,(C10*5)/20,0))</f>
        <v>#DIV/0!</v>
      </c>
      <c r="D13" s="119" t="s">
        <v>28</v>
      </c>
      <c r="E13" s="311"/>
      <c r="F13" s="312"/>
      <c r="G13" s="313"/>
    </row>
    <row r="14" spans="1:8" ht="24.95" customHeight="1" x14ac:dyDescent="0.5">
      <c r="A14" s="294"/>
      <c r="B14" s="120" t="s">
        <v>119</v>
      </c>
      <c r="C14" s="121" t="e">
        <f>C15*100/C16</f>
        <v>#DIV/0!</v>
      </c>
      <c r="D14" s="122" t="s">
        <v>30</v>
      </c>
      <c r="E14" s="323"/>
      <c r="F14" s="324"/>
      <c r="G14" s="325"/>
    </row>
    <row r="15" spans="1:8" ht="24.95" customHeight="1" x14ac:dyDescent="0.5">
      <c r="A15" s="294"/>
      <c r="B15" s="114" t="s">
        <v>118</v>
      </c>
      <c r="C15" s="115"/>
      <c r="D15" s="116" t="s">
        <v>29</v>
      </c>
      <c r="E15" s="326"/>
      <c r="F15" s="327"/>
      <c r="G15" s="328"/>
    </row>
    <row r="16" spans="1:8" ht="24.95" customHeight="1" x14ac:dyDescent="0.5">
      <c r="A16" s="294"/>
      <c r="B16" s="114" t="s">
        <v>116</v>
      </c>
      <c r="C16" s="115"/>
      <c r="D16" s="116" t="s">
        <v>29</v>
      </c>
      <c r="E16" s="326"/>
      <c r="F16" s="327"/>
      <c r="G16" s="328"/>
    </row>
    <row r="17" spans="1:9" ht="24.95" customHeight="1" x14ac:dyDescent="0.5">
      <c r="A17" s="294"/>
      <c r="B17" s="117" t="s">
        <v>26</v>
      </c>
      <c r="C17" s="123" t="e">
        <f>IF(C14&gt;=60,5,IF(C14,(C14*5)/60,0))</f>
        <v>#DIV/0!</v>
      </c>
      <c r="D17" s="119" t="s">
        <v>28</v>
      </c>
      <c r="E17" s="329"/>
      <c r="F17" s="330"/>
      <c r="G17" s="331"/>
    </row>
    <row r="18" spans="1:9" ht="24.95" customHeight="1" x14ac:dyDescent="0.5">
      <c r="A18" s="294"/>
      <c r="B18" s="124" t="s">
        <v>44</v>
      </c>
      <c r="C18" s="125"/>
      <c r="D18" s="126"/>
      <c r="E18" s="305"/>
      <c r="F18" s="306"/>
      <c r="G18" s="307"/>
    </row>
    <row r="19" spans="1:9" ht="45" customHeight="1" x14ac:dyDescent="0.5">
      <c r="A19" s="294"/>
      <c r="B19" s="114" t="s">
        <v>126</v>
      </c>
      <c r="C19" s="127"/>
      <c r="D19" s="116"/>
      <c r="E19" s="308"/>
      <c r="F19" s="309"/>
      <c r="G19" s="310"/>
    </row>
    <row r="20" spans="1:9" ht="24.95" customHeight="1" x14ac:dyDescent="0.5">
      <c r="A20" s="294"/>
      <c r="B20" s="114" t="s">
        <v>116</v>
      </c>
      <c r="C20" s="115"/>
      <c r="D20" s="116" t="s">
        <v>29</v>
      </c>
      <c r="E20" s="308"/>
      <c r="F20" s="309"/>
      <c r="G20" s="310"/>
    </row>
    <row r="21" spans="1:9" ht="45.75" customHeight="1" x14ac:dyDescent="0.5">
      <c r="A21" s="294"/>
      <c r="B21" s="114" t="s">
        <v>45</v>
      </c>
      <c r="C21" s="112" t="e">
        <f>C19/C20*100</f>
        <v>#DIV/0!</v>
      </c>
      <c r="D21" s="113" t="s">
        <v>30</v>
      </c>
      <c r="E21" s="308"/>
      <c r="F21" s="309"/>
      <c r="G21" s="310"/>
    </row>
    <row r="22" spans="1:9" ht="24.95" customHeight="1" x14ac:dyDescent="0.5">
      <c r="A22" s="294"/>
      <c r="B22" s="128" t="s">
        <v>26</v>
      </c>
      <c r="C22" s="118" t="e">
        <f>IF(C21&gt;=20,5,IF(C21,(C21*5)/20,0))</f>
        <v>#DIV/0!</v>
      </c>
      <c r="D22" s="119" t="s">
        <v>28</v>
      </c>
      <c r="E22" s="308"/>
      <c r="F22" s="309"/>
      <c r="G22" s="310"/>
    </row>
    <row r="23" spans="1:9" ht="24.95" customHeight="1" x14ac:dyDescent="0.5">
      <c r="A23" s="295"/>
      <c r="B23" s="129" t="s">
        <v>135</v>
      </c>
      <c r="C23" s="130" t="e">
        <f>AVERAGE(C13,C17,C22)</f>
        <v>#DIV/0!</v>
      </c>
      <c r="D23" s="131" t="s">
        <v>28</v>
      </c>
      <c r="E23" s="311"/>
      <c r="F23" s="312"/>
      <c r="G23" s="313"/>
    </row>
    <row r="24" spans="1:9" ht="24.95" customHeight="1" x14ac:dyDescent="0.5">
      <c r="A24" s="293">
        <v>4.3</v>
      </c>
      <c r="B24" s="87" t="s">
        <v>47</v>
      </c>
      <c r="C24" s="83"/>
      <c r="D24" s="84"/>
      <c r="E24" s="316" t="s">
        <v>132</v>
      </c>
      <c r="F24" s="316"/>
      <c r="G24" s="316"/>
    </row>
    <row r="25" spans="1:9" ht="24.95" customHeight="1" x14ac:dyDescent="0.5">
      <c r="A25" s="294"/>
      <c r="B25" s="132" t="s">
        <v>120</v>
      </c>
      <c r="C25" s="133"/>
      <c r="D25" s="134"/>
      <c r="E25" s="88">
        <v>2566</v>
      </c>
      <c r="F25" s="88">
        <v>2567</v>
      </c>
      <c r="G25" s="88">
        <v>2568</v>
      </c>
    </row>
    <row r="26" spans="1:9" ht="24.95" customHeight="1" x14ac:dyDescent="0.5">
      <c r="A26" s="294"/>
      <c r="B26" s="135" t="s">
        <v>156</v>
      </c>
      <c r="C26" s="72"/>
      <c r="D26" s="75"/>
      <c r="E26" s="92"/>
      <c r="F26" s="92"/>
      <c r="G26" s="92"/>
    </row>
    <row r="27" spans="1:9" ht="24.95" customHeight="1" x14ac:dyDescent="0.5">
      <c r="A27" s="294"/>
      <c r="B27" s="74" t="s">
        <v>155</v>
      </c>
      <c r="C27" s="77"/>
      <c r="D27" s="78"/>
      <c r="E27" s="92"/>
      <c r="F27" s="92"/>
      <c r="G27" s="92"/>
      <c r="H27" s="320"/>
      <c r="I27" s="321"/>
    </row>
    <row r="28" spans="1:9" ht="24.95" customHeight="1" x14ac:dyDescent="0.5">
      <c r="A28" s="295"/>
      <c r="B28" s="136" t="s">
        <v>136</v>
      </c>
      <c r="C28" s="137"/>
      <c r="D28" s="138" t="s">
        <v>28</v>
      </c>
      <c r="E28" s="284"/>
      <c r="F28" s="285"/>
      <c r="G28" s="286"/>
    </row>
    <row r="29" spans="1:9" ht="24.95" customHeight="1" x14ac:dyDescent="0.5">
      <c r="A29" s="314" t="s">
        <v>48</v>
      </c>
      <c r="B29" s="315"/>
      <c r="C29" s="139" t="e">
        <f>AVERAGE(C8,C23,C28)</f>
        <v>#DIV/0!</v>
      </c>
      <c r="D29" s="140" t="s">
        <v>28</v>
      </c>
      <c r="E29" s="284"/>
      <c r="F29" s="285"/>
      <c r="G29" s="286"/>
    </row>
    <row r="30" spans="1:9" ht="26.25" customHeight="1" x14ac:dyDescent="0.5"/>
    <row r="31" spans="1:9" ht="24" customHeight="1" x14ac:dyDescent="0.5">
      <c r="A31" s="271" t="s">
        <v>111</v>
      </c>
      <c r="B31" s="271"/>
      <c r="C31" s="271"/>
      <c r="D31" s="271"/>
      <c r="E31" s="271"/>
      <c r="F31" s="271"/>
      <c r="G31" s="271"/>
    </row>
    <row r="32" spans="1:9" ht="24" customHeight="1" x14ac:dyDescent="0.5">
      <c r="A32" s="235" t="s">
        <v>100</v>
      </c>
      <c r="B32" s="235"/>
      <c r="C32" s="235"/>
      <c r="D32" s="235"/>
      <c r="E32" s="235"/>
      <c r="F32" s="235"/>
      <c r="G32" s="235"/>
    </row>
    <row r="33" spans="1:7" x14ac:dyDescent="0.5">
      <c r="A33" s="64"/>
      <c r="B33" s="317"/>
      <c r="C33" s="318"/>
      <c r="D33" s="318"/>
      <c r="E33" s="318"/>
      <c r="F33" s="318"/>
      <c r="G33" s="318"/>
    </row>
    <row r="34" spans="1:7" hidden="1" x14ac:dyDescent="0.5">
      <c r="A34" s="64"/>
      <c r="B34" s="2"/>
    </row>
    <row r="35" spans="1:7" x14ac:dyDescent="0.5">
      <c r="A35" s="64"/>
      <c r="B35" s="269"/>
      <c r="C35" s="269"/>
      <c r="D35" s="269"/>
      <c r="E35" s="269"/>
      <c r="F35" s="269"/>
      <c r="G35" s="269"/>
    </row>
    <row r="36" spans="1:7" ht="24" customHeight="1" x14ac:dyDescent="0.5">
      <c r="A36" s="235" t="s">
        <v>101</v>
      </c>
      <c r="B36" s="235"/>
      <c r="C36" s="235"/>
      <c r="D36" s="235"/>
      <c r="E36" s="235"/>
      <c r="F36" s="235"/>
      <c r="G36" s="235"/>
    </row>
    <row r="37" spans="1:7" x14ac:dyDescent="0.5">
      <c r="A37" s="64"/>
      <c r="B37" s="317"/>
      <c r="C37" s="318"/>
      <c r="D37" s="318"/>
      <c r="E37" s="318"/>
      <c r="F37" s="318"/>
      <c r="G37" s="318"/>
    </row>
    <row r="38" spans="1:7" x14ac:dyDescent="0.5">
      <c r="A38" s="64"/>
      <c r="B38" s="317"/>
      <c r="C38" s="318"/>
      <c r="D38" s="318"/>
      <c r="E38" s="318"/>
      <c r="F38" s="318"/>
      <c r="G38" s="318"/>
    </row>
    <row r="39" spans="1:7" x14ac:dyDescent="0.5">
      <c r="A39" s="64"/>
      <c r="B39" s="319"/>
      <c r="C39" s="319"/>
      <c r="D39" s="319"/>
      <c r="E39" s="319"/>
      <c r="F39" s="319"/>
      <c r="G39" s="319"/>
    </row>
    <row r="40" spans="1:7" x14ac:dyDescent="0.5">
      <c r="A40" s="64"/>
      <c r="B40" s="319"/>
      <c r="C40" s="319"/>
      <c r="D40" s="319"/>
      <c r="E40" s="319"/>
      <c r="F40" s="319"/>
      <c r="G40" s="319"/>
    </row>
    <row r="41" spans="1:7" x14ac:dyDescent="0.5">
      <c r="A41" s="64"/>
      <c r="B41" s="319"/>
      <c r="C41" s="319"/>
      <c r="D41" s="319"/>
      <c r="E41" s="319"/>
      <c r="F41" s="319"/>
      <c r="G41" s="319"/>
    </row>
  </sheetData>
  <mergeCells count="25">
    <mergeCell ref="H27:I27"/>
    <mergeCell ref="A1:E1"/>
    <mergeCell ref="C2:D2"/>
    <mergeCell ref="A3:A8"/>
    <mergeCell ref="A24:A28"/>
    <mergeCell ref="A9:A23"/>
    <mergeCell ref="E2:G2"/>
    <mergeCell ref="E3:G8"/>
    <mergeCell ref="E9:G13"/>
    <mergeCell ref="E14:G17"/>
    <mergeCell ref="E18:G23"/>
    <mergeCell ref="B33:G33"/>
    <mergeCell ref="B35:G35"/>
    <mergeCell ref="B40:G40"/>
    <mergeCell ref="B41:G41"/>
    <mergeCell ref="B39:G39"/>
    <mergeCell ref="A36:G36"/>
    <mergeCell ref="B38:G38"/>
    <mergeCell ref="B37:G37"/>
    <mergeCell ref="A32:G32"/>
    <mergeCell ref="A29:B29"/>
    <mergeCell ref="E29:G29"/>
    <mergeCell ref="E28:G28"/>
    <mergeCell ref="E24:G24"/>
    <mergeCell ref="A31:G31"/>
  </mergeCells>
  <phoneticPr fontId="0" type="noConversion"/>
  <pageMargins left="0.2" right="0.2" top="0.38" bottom="0.45" header="0.26" footer="0.3"/>
  <pageSetup paperSize="9" orientation="portrait" r:id="rId1"/>
  <ignoredErrors>
    <ignoredError sqref="C21:C23 C13 C17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topLeftCell="A22" zoomScaleNormal="100" workbookViewId="0">
      <selection activeCell="C13" sqref="C13"/>
    </sheetView>
  </sheetViews>
  <sheetFormatPr defaultColWidth="9.125" defaultRowHeight="23.25" x14ac:dyDescent="0.5"/>
  <cols>
    <col min="1" max="1" width="7.5" style="3" customWidth="1"/>
    <col min="2" max="2" width="52.125" style="3" customWidth="1"/>
    <col min="3" max="3" width="9.25" style="3" customWidth="1"/>
    <col min="4" max="4" width="7.75" style="3" customWidth="1"/>
    <col min="5" max="5" width="17.125" style="3" customWidth="1"/>
    <col min="6" max="16384" width="9.125" style="3"/>
  </cols>
  <sheetData>
    <row r="1" spans="1:6" ht="33.75" customHeight="1" x14ac:dyDescent="0.55000000000000004">
      <c r="A1" s="226" t="s">
        <v>49</v>
      </c>
      <c r="B1" s="226"/>
      <c r="C1" s="226"/>
      <c r="D1" s="226"/>
      <c r="E1" s="226"/>
    </row>
    <row r="2" spans="1:6" ht="42.75" customHeight="1" x14ac:dyDescent="0.5">
      <c r="A2" s="31" t="s">
        <v>124</v>
      </c>
      <c r="B2" s="31" t="s">
        <v>8</v>
      </c>
      <c r="C2" s="278" t="s">
        <v>23</v>
      </c>
      <c r="D2" s="279"/>
      <c r="E2" s="32" t="s">
        <v>24</v>
      </c>
    </row>
    <row r="3" spans="1:6" x14ac:dyDescent="0.5">
      <c r="A3" s="293">
        <v>5.0999999999999996</v>
      </c>
      <c r="B3" s="87" t="s">
        <v>50</v>
      </c>
      <c r="C3" s="83"/>
      <c r="D3" s="84"/>
      <c r="E3" s="332"/>
    </row>
    <row r="4" spans="1:6" x14ac:dyDescent="0.5">
      <c r="A4" s="322"/>
      <c r="B4" s="132" t="s">
        <v>120</v>
      </c>
      <c r="C4" s="141"/>
      <c r="D4" s="142"/>
      <c r="E4" s="333"/>
      <c r="F4" s="70"/>
    </row>
    <row r="5" spans="1:6" x14ac:dyDescent="0.5">
      <c r="A5" s="322"/>
      <c r="B5" s="74" t="s">
        <v>51</v>
      </c>
      <c r="C5" s="103"/>
      <c r="D5" s="75"/>
      <c r="E5" s="333"/>
    </row>
    <row r="6" spans="1:6" x14ac:dyDescent="0.5">
      <c r="A6" s="322"/>
      <c r="B6" s="74" t="s">
        <v>52</v>
      </c>
      <c r="C6" s="105"/>
      <c r="D6" s="78"/>
      <c r="E6" s="334"/>
    </row>
    <row r="7" spans="1:6" ht="27.75" customHeight="1" x14ac:dyDescent="0.5">
      <c r="A7" s="295"/>
      <c r="B7" s="143" t="s">
        <v>137</v>
      </c>
      <c r="C7" s="144"/>
      <c r="D7" s="145" t="s">
        <v>28</v>
      </c>
      <c r="E7" s="146"/>
    </row>
    <row r="8" spans="1:6" x14ac:dyDescent="0.5">
      <c r="A8" s="293">
        <v>5.2</v>
      </c>
      <c r="B8" s="108" t="s">
        <v>53</v>
      </c>
      <c r="C8" s="83"/>
      <c r="D8" s="84"/>
      <c r="E8" s="332"/>
      <c r="F8" s="70"/>
    </row>
    <row r="9" spans="1:6" x14ac:dyDescent="0.5">
      <c r="A9" s="294"/>
      <c r="B9" s="147" t="s">
        <v>120</v>
      </c>
      <c r="C9" s="141"/>
      <c r="D9" s="142"/>
      <c r="E9" s="333"/>
    </row>
    <row r="10" spans="1:6" ht="23.25" customHeight="1" x14ac:dyDescent="0.5">
      <c r="A10" s="294"/>
      <c r="B10" s="74" t="s">
        <v>54</v>
      </c>
      <c r="C10" s="103"/>
      <c r="D10" s="75"/>
      <c r="E10" s="333"/>
    </row>
    <row r="11" spans="1:6" ht="48" customHeight="1" x14ac:dyDescent="0.5">
      <c r="A11" s="294"/>
      <c r="B11" s="74" t="s">
        <v>113</v>
      </c>
      <c r="C11" s="103"/>
      <c r="D11" s="75"/>
      <c r="E11" s="333"/>
    </row>
    <row r="12" spans="1:6" ht="48" customHeight="1" x14ac:dyDescent="0.5">
      <c r="A12" s="294"/>
      <c r="B12" s="74" t="s">
        <v>176</v>
      </c>
      <c r="C12" s="105"/>
      <c r="D12" s="78"/>
      <c r="E12" s="334"/>
    </row>
    <row r="13" spans="1:6" ht="26.25" customHeight="1" x14ac:dyDescent="0.5">
      <c r="A13" s="295"/>
      <c r="B13" s="143" t="s">
        <v>138</v>
      </c>
      <c r="C13" s="144"/>
      <c r="D13" s="145" t="s">
        <v>28</v>
      </c>
      <c r="E13" s="146"/>
    </row>
    <row r="14" spans="1:6" x14ac:dyDescent="0.5">
      <c r="A14" s="293">
        <v>5.3</v>
      </c>
      <c r="B14" s="87" t="s">
        <v>55</v>
      </c>
      <c r="C14" s="83"/>
      <c r="D14" s="84"/>
      <c r="E14" s="332"/>
    </row>
    <row r="15" spans="1:6" x14ac:dyDescent="0.5">
      <c r="A15" s="294"/>
      <c r="B15" s="132" t="s">
        <v>120</v>
      </c>
      <c r="C15" s="141"/>
      <c r="D15" s="142"/>
      <c r="E15" s="333"/>
      <c r="F15" s="70"/>
    </row>
    <row r="16" spans="1:6" ht="45" customHeight="1" x14ac:dyDescent="0.5">
      <c r="A16" s="294"/>
      <c r="B16" s="135" t="s">
        <v>56</v>
      </c>
      <c r="C16" s="103"/>
      <c r="D16" s="75"/>
      <c r="E16" s="333"/>
    </row>
    <row r="17" spans="1:7" ht="25.5" customHeight="1" x14ac:dyDescent="0.5">
      <c r="A17" s="294"/>
      <c r="B17" s="135" t="s">
        <v>57</v>
      </c>
      <c r="C17" s="148"/>
      <c r="D17" s="149"/>
      <c r="E17" s="333"/>
    </row>
    <row r="18" spans="1:7" ht="45" customHeight="1" x14ac:dyDescent="0.5">
      <c r="A18" s="294"/>
      <c r="B18" s="135" t="s">
        <v>58</v>
      </c>
      <c r="C18" s="150"/>
      <c r="D18" s="151"/>
      <c r="E18" s="334"/>
    </row>
    <row r="19" spans="1:7" ht="26.25" customHeight="1" x14ac:dyDescent="0.5">
      <c r="A19" s="295"/>
      <c r="B19" s="152" t="s">
        <v>139</v>
      </c>
      <c r="C19" s="144"/>
      <c r="D19" s="145" t="s">
        <v>28</v>
      </c>
      <c r="E19" s="146"/>
    </row>
    <row r="20" spans="1:7" ht="49.5" customHeight="1" x14ac:dyDescent="0.5">
      <c r="A20" s="293">
        <v>5.4</v>
      </c>
      <c r="B20" s="153" t="s">
        <v>59</v>
      </c>
      <c r="C20" s="154"/>
      <c r="D20" s="155"/>
      <c r="E20" s="332"/>
      <c r="F20" s="70"/>
    </row>
    <row r="21" spans="1:7" ht="24.95" customHeight="1" x14ac:dyDescent="0.5">
      <c r="A21" s="294"/>
      <c r="B21" s="156" t="s">
        <v>177</v>
      </c>
      <c r="C21" s="157"/>
      <c r="D21" s="158" t="s">
        <v>22</v>
      </c>
      <c r="E21" s="333"/>
    </row>
    <row r="22" spans="1:7" ht="24.95" customHeight="1" x14ac:dyDescent="0.5">
      <c r="A22" s="294"/>
      <c r="B22" s="135" t="s">
        <v>60</v>
      </c>
      <c r="C22" s="159"/>
      <c r="D22" s="160" t="s">
        <v>22</v>
      </c>
      <c r="E22" s="333"/>
    </row>
    <row r="23" spans="1:7" ht="24.95" customHeight="1" x14ac:dyDescent="0.5">
      <c r="A23" s="294"/>
      <c r="B23" s="135" t="s">
        <v>61</v>
      </c>
      <c r="C23" s="161" t="e">
        <f>C22/C21*100</f>
        <v>#DIV/0!</v>
      </c>
      <c r="D23" s="162" t="s">
        <v>30</v>
      </c>
      <c r="E23" s="334"/>
    </row>
    <row r="24" spans="1:7" ht="47.25" customHeight="1" x14ac:dyDescent="0.5">
      <c r="A24" s="295"/>
      <c r="B24" s="163" t="s">
        <v>141</v>
      </c>
      <c r="C24" s="164" t="e">
        <f>IF(C23&gt;99.99,5,IF(C23&gt;94.99,4.75,IF(C23&gt;89.99,4.5,IF(C23&gt;80,4,IF(C23=80,3.5,IF(C23&gt;0,0,0))))))</f>
        <v>#DIV/0!</v>
      </c>
      <c r="D24" s="165" t="s">
        <v>28</v>
      </c>
      <c r="E24" s="166"/>
    </row>
    <row r="25" spans="1:7" ht="30" customHeight="1" x14ac:dyDescent="0.5">
      <c r="A25" s="314" t="s">
        <v>62</v>
      </c>
      <c r="B25" s="315"/>
      <c r="C25" s="167" t="e">
        <f>AVERAGE(C7,C13,C19,C24)</f>
        <v>#DIV/0!</v>
      </c>
      <c r="D25" s="168" t="s">
        <v>28</v>
      </c>
      <c r="E25" s="100"/>
    </row>
    <row r="27" spans="1:7" x14ac:dyDescent="0.5">
      <c r="A27" s="271" t="s">
        <v>112</v>
      </c>
      <c r="B27" s="271"/>
      <c r="C27" s="271"/>
      <c r="D27" s="271"/>
      <c r="E27" s="271"/>
    </row>
    <row r="28" spans="1:7" x14ac:dyDescent="0.5">
      <c r="A28" s="235" t="s">
        <v>100</v>
      </c>
      <c r="B28" s="235"/>
      <c r="C28" s="235"/>
      <c r="D28" s="235"/>
      <c r="E28" s="235"/>
    </row>
    <row r="29" spans="1:7" x14ac:dyDescent="0.5">
      <c r="A29" s="64"/>
      <c r="B29" s="317"/>
      <c r="C29" s="317"/>
      <c r="D29" s="317"/>
      <c r="E29" s="317"/>
      <c r="F29" s="317"/>
      <c r="G29" s="317"/>
    </row>
    <row r="30" spans="1:7" hidden="1" x14ac:dyDescent="0.5">
      <c r="A30" s="64"/>
      <c r="B30" s="319"/>
      <c r="C30" s="319"/>
      <c r="D30" s="319"/>
      <c r="E30" s="319"/>
    </row>
    <row r="31" spans="1:7" x14ac:dyDescent="0.5">
      <c r="A31" s="64"/>
      <c r="B31" s="269"/>
      <c r="C31" s="269"/>
      <c r="D31" s="269"/>
      <c r="E31" s="269"/>
    </row>
    <row r="32" spans="1:7" x14ac:dyDescent="0.5">
      <c r="A32" s="235" t="s">
        <v>101</v>
      </c>
      <c r="B32" s="235"/>
      <c r="C32" s="235"/>
      <c r="D32" s="235"/>
      <c r="E32" s="235"/>
    </row>
    <row r="33" spans="1:8" x14ac:dyDescent="0.5">
      <c r="A33" s="64"/>
      <c r="B33" s="317"/>
      <c r="C33" s="318"/>
      <c r="D33" s="318"/>
      <c r="E33" s="318"/>
      <c r="F33" s="318"/>
      <c r="G33" s="318"/>
      <c r="H33" s="318"/>
    </row>
    <row r="34" spans="1:8" x14ac:dyDescent="0.5">
      <c r="A34" s="64"/>
      <c r="B34" s="66"/>
      <c r="C34" s="66"/>
      <c r="D34" s="66"/>
      <c r="E34" s="66"/>
    </row>
    <row r="35" spans="1:8" x14ac:dyDescent="0.5">
      <c r="A35" s="64"/>
      <c r="B35" s="319"/>
      <c r="C35" s="319"/>
      <c r="D35" s="319"/>
      <c r="E35" s="319"/>
    </row>
    <row r="36" spans="1:8" x14ac:dyDescent="0.5">
      <c r="B36" s="280"/>
      <c r="C36" s="280"/>
      <c r="D36" s="280"/>
      <c r="E36" s="280"/>
    </row>
    <row r="37" spans="1:8" x14ac:dyDescent="0.5">
      <c r="B37" s="280"/>
      <c r="C37" s="280"/>
      <c r="D37" s="280"/>
      <c r="E37" s="280"/>
    </row>
  </sheetData>
  <mergeCells count="21">
    <mergeCell ref="B37:E37"/>
    <mergeCell ref="B35:E35"/>
    <mergeCell ref="A25:B25"/>
    <mergeCell ref="A32:E32"/>
    <mergeCell ref="A20:A24"/>
    <mergeCell ref="B33:H33"/>
    <mergeCell ref="B29:G29"/>
    <mergeCell ref="B31:E31"/>
    <mergeCell ref="A27:E27"/>
    <mergeCell ref="A28:E28"/>
    <mergeCell ref="B30:E30"/>
    <mergeCell ref="B36:E36"/>
    <mergeCell ref="E20:E23"/>
    <mergeCell ref="A1:E1"/>
    <mergeCell ref="C2:D2"/>
    <mergeCell ref="A3:A7"/>
    <mergeCell ref="A8:A13"/>
    <mergeCell ref="A14:A19"/>
    <mergeCell ref="E3:E6"/>
    <mergeCell ref="E8:E12"/>
    <mergeCell ref="E14:E18"/>
  </mergeCells>
  <phoneticPr fontId="0" type="noConversion"/>
  <pageMargins left="0.2" right="0.2" top="0.75" bottom="0.75" header="0.3" footer="0.3"/>
  <pageSetup paperSize="9" orientation="portrait" r:id="rId1"/>
  <rowBreaks count="1" manualBreakCount="1">
    <brk id="19" max="4" man="1"/>
  </rowBreaks>
  <ignoredErrors>
    <ignoredError sqref="C23:C24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Normal="100" workbookViewId="0">
      <selection activeCell="C9" sqref="C9"/>
    </sheetView>
  </sheetViews>
  <sheetFormatPr defaultColWidth="9.125" defaultRowHeight="23.25" x14ac:dyDescent="0.5"/>
  <cols>
    <col min="1" max="1" width="7.375" style="3" customWidth="1"/>
    <col min="2" max="2" width="44.75" style="3" customWidth="1"/>
    <col min="3" max="3" width="8.625" style="3" customWidth="1"/>
    <col min="4" max="4" width="8" style="3" customWidth="1"/>
    <col min="5" max="5" width="16.875" style="3" customWidth="1"/>
    <col min="6" max="16384" width="9.125" style="3"/>
  </cols>
  <sheetData>
    <row r="1" spans="1:6" ht="26.25" x14ac:dyDescent="0.55000000000000004">
      <c r="A1" s="226" t="s">
        <v>63</v>
      </c>
      <c r="B1" s="226"/>
      <c r="C1" s="226"/>
      <c r="D1" s="226"/>
      <c r="E1" s="226"/>
    </row>
    <row r="2" spans="1:6" ht="9.9499999999999993" customHeight="1" x14ac:dyDescent="0.5"/>
    <row r="3" spans="1:6" ht="50.25" customHeight="1" x14ac:dyDescent="0.5">
      <c r="A3" s="31" t="s">
        <v>124</v>
      </c>
      <c r="B3" s="31" t="s">
        <v>8</v>
      </c>
      <c r="C3" s="278" t="s">
        <v>23</v>
      </c>
      <c r="D3" s="279"/>
      <c r="E3" s="32" t="s">
        <v>24</v>
      </c>
    </row>
    <row r="4" spans="1:6" ht="27.95" customHeight="1" x14ac:dyDescent="0.5">
      <c r="A4" s="337">
        <v>6.1</v>
      </c>
      <c r="B4" s="87" t="s">
        <v>64</v>
      </c>
      <c r="C4" s="83"/>
      <c r="D4" s="84"/>
      <c r="E4" s="339"/>
      <c r="F4" s="70"/>
    </row>
    <row r="5" spans="1:6" ht="24" customHeight="1" x14ac:dyDescent="0.5">
      <c r="A5" s="322"/>
      <c r="B5" s="132" t="s">
        <v>120</v>
      </c>
      <c r="C5" s="169"/>
      <c r="D5" s="134"/>
      <c r="E5" s="340"/>
    </row>
    <row r="6" spans="1:6" ht="69.75" x14ac:dyDescent="0.5">
      <c r="A6" s="322"/>
      <c r="B6" s="74" t="s">
        <v>87</v>
      </c>
      <c r="C6" s="103"/>
      <c r="D6" s="75"/>
      <c r="E6" s="340"/>
    </row>
    <row r="7" spans="1:6" ht="46.5" x14ac:dyDescent="0.5">
      <c r="A7" s="322"/>
      <c r="B7" s="74" t="s">
        <v>65</v>
      </c>
      <c r="C7" s="103"/>
      <c r="D7" s="75"/>
      <c r="E7" s="340"/>
    </row>
    <row r="8" spans="1:6" ht="46.5" x14ac:dyDescent="0.5">
      <c r="A8" s="322"/>
      <c r="B8" s="74" t="s">
        <v>86</v>
      </c>
      <c r="C8" s="105"/>
      <c r="D8" s="78"/>
      <c r="E8" s="341"/>
    </row>
    <row r="9" spans="1:6" ht="27.95" customHeight="1" x14ac:dyDescent="0.5">
      <c r="A9" s="338"/>
      <c r="B9" s="170" t="s">
        <v>140</v>
      </c>
      <c r="C9" s="171"/>
      <c r="D9" s="145" t="s">
        <v>28</v>
      </c>
      <c r="E9" s="146"/>
    </row>
    <row r="10" spans="1:6" ht="27.95" customHeight="1" x14ac:dyDescent="0.5">
      <c r="A10" s="335" t="s">
        <v>66</v>
      </c>
      <c r="B10" s="336"/>
      <c r="C10" s="172">
        <f>C9</f>
        <v>0</v>
      </c>
      <c r="D10" s="168" t="s">
        <v>28</v>
      </c>
      <c r="E10" s="100"/>
    </row>
    <row r="12" spans="1:6" x14ac:dyDescent="0.5">
      <c r="A12" s="271" t="s">
        <v>114</v>
      </c>
      <c r="B12" s="271"/>
      <c r="C12" s="271"/>
      <c r="D12" s="271"/>
      <c r="E12" s="271"/>
    </row>
    <row r="13" spans="1:6" x14ac:dyDescent="0.5">
      <c r="A13" s="235" t="s">
        <v>100</v>
      </c>
      <c r="B13" s="235"/>
      <c r="C13" s="235"/>
      <c r="D13" s="235"/>
      <c r="E13" s="235"/>
    </row>
    <row r="14" spans="1:6" x14ac:dyDescent="0.5">
      <c r="A14" s="64">
        <v>1</v>
      </c>
      <c r="B14" s="173"/>
      <c r="C14" s="66"/>
      <c r="D14" s="66"/>
      <c r="E14" s="66"/>
    </row>
    <row r="15" spans="1:6" x14ac:dyDescent="0.5">
      <c r="A15" s="64"/>
      <c r="B15" s="174"/>
      <c r="C15" s="66"/>
      <c r="D15" s="66"/>
      <c r="E15" s="66"/>
    </row>
    <row r="16" spans="1:6" x14ac:dyDescent="0.5">
      <c r="B16" s="2"/>
    </row>
    <row r="18" spans="1:5" x14ac:dyDescent="0.5">
      <c r="A18" s="235" t="s">
        <v>101</v>
      </c>
      <c r="B18" s="235"/>
      <c r="C18" s="235"/>
      <c r="D18" s="235"/>
      <c r="E18" s="235"/>
    </row>
    <row r="19" spans="1:5" ht="21" customHeight="1" x14ac:dyDescent="0.5">
      <c r="A19" s="64"/>
      <c r="B19" s="175"/>
      <c r="C19" s="175"/>
      <c r="D19" s="175"/>
      <c r="E19" s="175"/>
    </row>
    <row r="20" spans="1:5" ht="21" customHeight="1" x14ac:dyDescent="0.5">
      <c r="A20" s="64"/>
      <c r="B20" s="175"/>
      <c r="C20" s="175"/>
      <c r="D20" s="175"/>
      <c r="E20" s="175"/>
    </row>
    <row r="21" spans="1:5" ht="21" customHeight="1" x14ac:dyDescent="0.5">
      <c r="A21" s="64"/>
      <c r="B21" s="175"/>
      <c r="C21" s="175"/>
      <c r="D21" s="175"/>
      <c r="E21" s="175"/>
    </row>
    <row r="22" spans="1:5" x14ac:dyDescent="0.5">
      <c r="B22" s="280"/>
      <c r="C22" s="280"/>
      <c r="D22" s="280"/>
      <c r="E22" s="280"/>
    </row>
    <row r="23" spans="1:5" x14ac:dyDescent="0.5">
      <c r="B23" s="280"/>
      <c r="C23" s="280"/>
      <c r="D23" s="280"/>
      <c r="E23" s="280"/>
    </row>
  </sheetData>
  <mergeCells count="10">
    <mergeCell ref="B23:E23"/>
    <mergeCell ref="A18:E18"/>
    <mergeCell ref="A13:E13"/>
    <mergeCell ref="A10:B10"/>
    <mergeCell ref="A1:E1"/>
    <mergeCell ref="C3:D3"/>
    <mergeCell ref="A4:A9"/>
    <mergeCell ref="A12:E12"/>
    <mergeCell ref="B22:E22"/>
    <mergeCell ref="E4:E8"/>
  </mergeCells>
  <phoneticPr fontId="0" type="noConversion"/>
  <pageMargins left="0.45" right="0.4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2445b4-dad4-49c4-b66b-416bc01209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D4C7E233C2D248A8F100C1B5B622B5" ma:contentTypeVersion="13" ma:contentTypeDescription="สร้างเอกสารใหม่" ma:contentTypeScope="" ma:versionID="9a1224ae395906acf3808b229fa8f3a3">
  <xsd:schema xmlns:xsd="http://www.w3.org/2001/XMLSchema" xmlns:xs="http://www.w3.org/2001/XMLSchema" xmlns:p="http://schemas.microsoft.com/office/2006/metadata/properties" xmlns:ns3="282445b4-dad4-49c4-b66b-416bc0120934" targetNamespace="http://schemas.microsoft.com/office/2006/metadata/properties" ma:root="true" ma:fieldsID="eb1505893525e77e7efa85686701da92" ns3:_="">
    <xsd:import namespace="282445b4-dad4-49c4-b66b-416bc012093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3:MediaServiceOCR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445b4-dad4-49c4-b66b-416bc012093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73A3D-ADE5-4B7F-9057-CF88751B27B6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282445b4-dad4-49c4-b66b-416bc0120934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742A056-9B9D-47D5-8DD0-9B3CDCB6B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DA443F-CBD3-4463-9DFB-9B0A22B27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445b4-dad4-49c4-b66b-416bc0120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10</vt:i4>
      </vt:variant>
    </vt:vector>
  </HeadingPairs>
  <TitlesOfParts>
    <vt:vector size="21" baseType="lpstr">
      <vt:lpstr>ปก</vt:lpstr>
      <vt:lpstr>บทนำ</vt:lpstr>
      <vt:lpstr>รายนามคณะผู้ประเมิน</vt:lpstr>
      <vt:lpstr>องค์ประกอบที่ 1 </vt:lpstr>
      <vt:lpstr>องค์ประกอบที่ 2</vt:lpstr>
      <vt:lpstr>องค์ประกอบที่ 3</vt:lpstr>
      <vt:lpstr>องค์ประกอบที่ 4</vt:lpstr>
      <vt:lpstr>องค์ประกอบที่ 5</vt:lpstr>
      <vt:lpstr>องค์ประกอบที่ 6</vt:lpstr>
      <vt:lpstr>ตารางสรุปคะแนน</vt:lpstr>
      <vt:lpstr>ตารางการวิเคราะห์คุณภาพ</vt:lpstr>
      <vt:lpstr>ตารางการวิเคราะห์คุณภาพ!Print_Area</vt:lpstr>
      <vt:lpstr>บทนำ!Print_Area</vt:lpstr>
      <vt:lpstr>รายนามคณะผู้ประเมิน!Print_Area</vt:lpstr>
      <vt:lpstr>'องค์ประกอบที่ 1 '!Print_Area</vt:lpstr>
      <vt:lpstr>'องค์ประกอบที่ 2'!Print_Area</vt:lpstr>
      <vt:lpstr>'องค์ประกอบที่ 3'!Print_Area</vt:lpstr>
      <vt:lpstr>'องค์ประกอบที่ 4'!Print_Area</vt:lpstr>
      <vt:lpstr>'องค์ประกอบที่ 5'!Print_Area</vt:lpstr>
      <vt:lpstr>'องค์ประกอบที่ 6'!Print_Area</vt:lpstr>
      <vt:lpstr>ตารางสรุปคะแนน!Print_Titles</vt:lpstr>
    </vt:vector>
  </TitlesOfParts>
  <Company>Reg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HP2228h</dc:creator>
  <cp:lastModifiedBy>Somsak Numudom</cp:lastModifiedBy>
  <cp:lastPrinted>2024-07-03T02:46:49Z</cp:lastPrinted>
  <dcterms:created xsi:type="dcterms:W3CDTF">2015-06-23T02:58:17Z</dcterms:created>
  <dcterms:modified xsi:type="dcterms:W3CDTF">2026-05-05T08:47:48Z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0x0101002ED4C7E233C2D248A8F100C1B5B622B5</vt:lpwstr>
  </property>
</Properties>
</file>